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ykoezinski\OneDrive - RB\Desktop\Senior Project - FPA Hygiene Global\CAPEX\Health Data\P03 Health\"/>
    </mc:Choice>
  </mc:AlternateContent>
  <xr:revisionPtr revIDLastSave="624" documentId="8_{A7BF35AC-B79E-4EDA-98AE-C5D4727BA7B9}" xr6:coauthVersionLast="41" xr6:coauthVersionMax="41" xr10:uidLastSave="{8E7B1725-51F0-40A4-A301-42A365AEAA0C}"/>
  <bookViews>
    <workbookView xWindow="-120" yWindow="-16320" windowWidth="29040" windowHeight="15840" xr2:uid="{00000000-000D-0000-FFFF-FFFF00000000}"/>
  </bookViews>
  <sheets>
    <sheet name="Data" sheetId="1" r:id="rId1"/>
    <sheet name="Mapping for calculation" sheetId="12" r:id="rId2"/>
    <sheet name="Sheet1" sheetId="8" state="hidden" r:id="rId3"/>
    <sheet name="2021-2022" sheetId="11" state="hidden" r:id="rId4"/>
  </sheets>
  <definedNames>
    <definedName name="_xlnm._FilterDatabase" localSheetId="0" hidden="1">Data!$A$1:$CV$29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2" i="1"/>
  <c r="D6" i="8" l="1"/>
  <c r="H6" i="8" s="1"/>
  <c r="D7" i="8"/>
  <c r="H7" i="8" s="1"/>
  <c r="D8" i="8"/>
  <c r="H8" i="8" s="1"/>
  <c r="D9" i="8"/>
  <c r="H9" i="8" s="1"/>
  <c r="D10" i="8"/>
  <c r="H10" i="8" s="1"/>
  <c r="D11" i="8"/>
  <c r="H11" i="8" s="1"/>
  <c r="D12" i="8"/>
  <c r="H12" i="8" s="1"/>
  <c r="D13" i="8"/>
  <c r="H13" i="8" s="1"/>
  <c r="D14" i="8"/>
  <c r="H14" i="8" s="1"/>
  <c r="D15" i="8"/>
  <c r="H15" i="8" s="1"/>
  <c r="D16" i="8"/>
  <c r="H16" i="8" s="1"/>
  <c r="D17" i="8"/>
  <c r="H17" i="8" s="1"/>
  <c r="D18" i="8"/>
  <c r="H18" i="8" s="1"/>
  <c r="D19" i="8"/>
  <c r="H19" i="8" s="1"/>
  <c r="D20" i="8"/>
  <c r="H20" i="8" s="1"/>
  <c r="D21" i="8"/>
  <c r="H21" i="8" s="1"/>
  <c r="D22" i="8"/>
  <c r="H22" i="8" s="1"/>
  <c r="D23" i="8"/>
  <c r="H23" i="8" s="1"/>
  <c r="D24" i="8"/>
  <c r="H24" i="8" s="1"/>
  <c r="D25" i="8"/>
  <c r="H25" i="8" s="1"/>
  <c r="D26" i="8"/>
  <c r="H26" i="8" s="1"/>
  <c r="D27" i="8"/>
  <c r="H27" i="8" s="1"/>
  <c r="D28" i="8"/>
  <c r="H28" i="8" s="1"/>
  <c r="D29" i="8"/>
  <c r="H29" i="8" s="1"/>
  <c r="D30" i="8"/>
  <c r="H30" i="8" s="1"/>
  <c r="D31" i="8"/>
  <c r="H31" i="8" s="1"/>
  <c r="D32" i="8"/>
  <c r="H32" i="8" s="1"/>
  <c r="D33" i="8"/>
  <c r="H33" i="8" s="1"/>
  <c r="D34" i="8"/>
  <c r="H34" i="8" s="1"/>
  <c r="D35" i="8"/>
  <c r="H35" i="8" s="1"/>
  <c r="D36" i="8"/>
  <c r="H36" i="8" s="1"/>
  <c r="D37" i="8"/>
  <c r="H37" i="8" s="1"/>
  <c r="D38" i="8"/>
  <c r="H38" i="8" s="1"/>
  <c r="D39" i="8"/>
  <c r="H39" i="8" s="1"/>
  <c r="D40" i="8"/>
  <c r="H40" i="8" s="1"/>
  <c r="D41" i="8"/>
  <c r="H41" i="8" s="1"/>
  <c r="D42" i="8"/>
  <c r="H42" i="8" s="1"/>
  <c r="D43" i="8"/>
  <c r="H43" i="8" s="1"/>
  <c r="D44" i="8"/>
  <c r="H44" i="8" s="1"/>
  <c r="D45" i="8"/>
  <c r="H45" i="8" s="1"/>
  <c r="D46" i="8"/>
  <c r="H46" i="8" s="1"/>
  <c r="D47" i="8"/>
  <c r="H47" i="8" s="1"/>
  <c r="D48" i="8"/>
  <c r="H48" i="8" s="1"/>
  <c r="D49" i="8"/>
  <c r="H49" i="8" s="1"/>
  <c r="D50" i="8"/>
  <c r="H50" i="8" s="1"/>
  <c r="D51" i="8"/>
  <c r="H51" i="8" s="1"/>
  <c r="D52" i="8"/>
  <c r="H52" i="8" s="1"/>
  <c r="D53" i="8"/>
  <c r="H53" i="8" s="1"/>
  <c r="D54" i="8"/>
  <c r="H54" i="8" s="1"/>
  <c r="D55" i="8"/>
  <c r="H55" i="8" s="1"/>
  <c r="D56" i="8"/>
  <c r="H56" i="8" s="1"/>
  <c r="D57" i="8"/>
  <c r="H57" i="8" s="1"/>
  <c r="D58" i="8"/>
  <c r="H58" i="8" s="1"/>
  <c r="D59" i="8"/>
  <c r="H59" i="8" s="1"/>
  <c r="D60" i="8"/>
  <c r="H60" i="8" s="1"/>
  <c r="D61" i="8"/>
  <c r="H61" i="8" s="1"/>
  <c r="D62" i="8"/>
  <c r="H62" i="8" s="1"/>
  <c r="D63" i="8"/>
  <c r="H63" i="8" s="1"/>
  <c r="D64" i="8"/>
  <c r="H64" i="8" s="1"/>
  <c r="D65" i="8"/>
  <c r="H65" i="8" s="1"/>
  <c r="D66" i="8"/>
  <c r="H66" i="8" s="1"/>
  <c r="D67" i="8"/>
  <c r="H67" i="8" s="1"/>
  <c r="D68" i="8"/>
  <c r="H68" i="8" s="1"/>
  <c r="D69" i="8"/>
  <c r="H69" i="8" s="1"/>
  <c r="D70" i="8"/>
  <c r="H70" i="8" s="1"/>
  <c r="D71" i="8"/>
  <c r="H71" i="8" s="1"/>
  <c r="D72" i="8"/>
  <c r="H72" i="8" s="1"/>
  <c r="D73" i="8"/>
  <c r="H73" i="8" s="1"/>
  <c r="D74" i="8"/>
  <c r="H74" i="8" s="1"/>
  <c r="D75" i="8"/>
  <c r="H75" i="8" s="1"/>
  <c r="D76" i="8"/>
  <c r="H76" i="8" s="1"/>
  <c r="D77" i="8"/>
  <c r="H77" i="8" s="1"/>
  <c r="D78" i="8"/>
  <c r="H78" i="8" s="1"/>
  <c r="D5" i="8"/>
  <c r="H5" i="8" s="1"/>
</calcChain>
</file>

<file path=xl/sharedStrings.xml><?xml version="1.0" encoding="utf-8"?>
<sst xmlns="http://schemas.openxmlformats.org/spreadsheetml/2006/main" count="531" uniqueCount="362">
  <si>
    <t/>
  </si>
  <si>
    <t>Project Code</t>
  </si>
  <si>
    <t>Status</t>
  </si>
  <si>
    <t>Category 1</t>
  </si>
  <si>
    <t>Category 2</t>
  </si>
  <si>
    <t>Project Lead</t>
  </si>
  <si>
    <t>OAS</t>
  </si>
  <si>
    <t>OAS Expected raise date</t>
  </si>
  <si>
    <t>Planned Date</t>
  </si>
  <si>
    <t>LV Date</t>
  </si>
  <si>
    <t>Depreciation Years</t>
  </si>
  <si>
    <t>Project Budget</t>
  </si>
  <si>
    <t>Spent End PY</t>
  </si>
  <si>
    <t>Part Capitalized PY</t>
  </si>
  <si>
    <t>Comments</t>
  </si>
  <si>
    <t>In Progress</t>
  </si>
  <si>
    <t>Not Submitted</t>
  </si>
  <si>
    <t>Quality</t>
  </si>
  <si>
    <t>Baddi (BADDI-HE)</t>
  </si>
  <si>
    <t>Closed</t>
  </si>
  <si>
    <t>Productivity</t>
  </si>
  <si>
    <t>Environment</t>
  </si>
  <si>
    <t>Compliance</t>
  </si>
  <si>
    <t>Mysore (MYSORE)</t>
  </si>
  <si>
    <t>AMESA (HR)</t>
  </si>
  <si>
    <t>Ana Sui - new transparent formula for Veet CWS</t>
  </si>
  <si>
    <t>CHA-PL20-001</t>
  </si>
  <si>
    <t>Capability(NPD/EPD)</t>
  </si>
  <si>
    <t>Antoine BAUDICHON</t>
  </si>
  <si>
    <t>57867</t>
  </si>
  <si>
    <t>Warehouse management system to improve warehouse efficiency in Chartres (Cost avoidance project with new internal audit requirements)</t>
  </si>
  <si>
    <t>CHA-PL20-002</t>
  </si>
  <si>
    <t>Infrastructure</t>
  </si>
  <si>
    <t>IS/IT</t>
  </si>
  <si>
    <t>Anabel CRUCES</t>
  </si>
  <si>
    <t>60814</t>
  </si>
  <si>
    <t>Zadie 50ml</t>
  </si>
  <si>
    <t>CHA-PL20-003</t>
  </si>
  <si>
    <t>Efficiency</t>
  </si>
  <si>
    <t>Cost Saving-Project Good(X-Trim/Squeeze)</t>
  </si>
  <si>
    <t>18918</t>
  </si>
  <si>
    <t>Quality Capex 2019</t>
  </si>
  <si>
    <t>CHA-PL20-004</t>
  </si>
  <si>
    <t>48745</t>
  </si>
  <si>
    <t>HSE 2019</t>
  </si>
  <si>
    <t>CHA-PL20-005</t>
  </si>
  <si>
    <t>Employee Safety</t>
  </si>
  <si>
    <t>People</t>
  </si>
  <si>
    <t>Marion INGRAO</t>
  </si>
  <si>
    <t>45238</t>
  </si>
  <si>
    <t>Veet Obsolescence Capex</t>
  </si>
  <si>
    <t>CHA-PL20-006</t>
  </si>
  <si>
    <t>Obsolescence</t>
  </si>
  <si>
    <t>Abde SIOUD</t>
  </si>
  <si>
    <t>52860</t>
  </si>
  <si>
    <t>Obsolescence Skin Care Area</t>
  </si>
  <si>
    <t>CHA-PL20-007</t>
  </si>
  <si>
    <t>46060</t>
  </si>
  <si>
    <t>No line stop until W10 for PW loop cleaning</t>
  </si>
  <si>
    <t>Inga 75 ml</t>
  </si>
  <si>
    <t>CHA-PL20-008</t>
  </si>
  <si>
    <t>59397</t>
  </si>
  <si>
    <t>Compliance Capex</t>
  </si>
  <si>
    <t>CHA-PL20-009</t>
  </si>
  <si>
    <t>85285</t>
  </si>
  <si>
    <t>Hull Labeller</t>
  </si>
  <si>
    <t>CHA-PL20-010</t>
  </si>
  <si>
    <t>70960</t>
  </si>
  <si>
    <t>Water Rejects recover on Purified Water installation</t>
  </si>
  <si>
    <t>CHA-PL20-011</t>
  </si>
  <si>
    <t>56222</t>
  </si>
  <si>
    <t>Energy Savings - LED light changes + Doors to creating heat buffering zones</t>
  </si>
  <si>
    <t>CHA-PL20-012</t>
  </si>
  <si>
    <t>52858</t>
  </si>
  <si>
    <t>Steam Circuits Rewamping on COS2 process + safety amendments on Veet 2</t>
  </si>
  <si>
    <t>CHA-PL20-013</t>
  </si>
  <si>
    <t>Maintenance</t>
  </si>
  <si>
    <t>48741</t>
  </si>
  <si>
    <t>Factory Social Infrastructure Renovation</t>
  </si>
  <si>
    <t>CHA-PL20-014</t>
  </si>
  <si>
    <t>59465</t>
  </si>
  <si>
    <t>Phoenix phase 2</t>
  </si>
  <si>
    <t>CHA-PL20-015</t>
  </si>
  <si>
    <t>76929</t>
  </si>
  <si>
    <t>Approved</t>
  </si>
  <si>
    <t>Chartres (CHARTRES)</t>
  </si>
  <si>
    <t>Hull (HULL)</t>
  </si>
  <si>
    <t>Nottingham (NOTTINGH)</t>
  </si>
  <si>
    <t>Weinheim (WEINHEIM)</t>
  </si>
  <si>
    <t>Europe (HR)</t>
  </si>
  <si>
    <t>Tlalpan (TLALPAN-HR)</t>
  </si>
  <si>
    <t>LATAM (HR)</t>
  </si>
  <si>
    <t>Salt Lake City (SALT_LAK)</t>
  </si>
  <si>
    <t>North America (HR)</t>
  </si>
  <si>
    <t>Health Relief</t>
  </si>
  <si>
    <t>Bahrain (BAHRAIN)</t>
  </si>
  <si>
    <t>Bangladesh (BANGLADE)</t>
  </si>
  <si>
    <t>Irungattukottai - Footcare (IRUNGATT)</t>
  </si>
  <si>
    <t>Karachi (KARACHI)</t>
  </si>
  <si>
    <t>Nigeria (NIGERIA)</t>
  </si>
  <si>
    <t>South Africa (SOUTH_AF)</t>
  </si>
  <si>
    <t>Uttaranchal (UTTARANC)</t>
  </si>
  <si>
    <t>West/Central Budget</t>
  </si>
  <si>
    <t>AMESA (WPH)</t>
  </si>
  <si>
    <t>Cileungsi (CILEUNGS)</t>
  </si>
  <si>
    <t>Bangkapong (BANGKAPO)</t>
  </si>
  <si>
    <t>Bangplee (BANGPLEE)</t>
  </si>
  <si>
    <t>ASEAN (WPH)</t>
  </si>
  <si>
    <t>(In 2020PLan) - NPD - Ghost 2 for 5m Grs capacity</t>
  </si>
  <si>
    <t>QIN-PL20-001</t>
  </si>
  <si>
    <t>(In 2020PLan) - EPD - Condom orientation roll-out Phase2 (29 sets)</t>
  </si>
  <si>
    <t>QIN-PL20-002</t>
  </si>
  <si>
    <t>N202003</t>
  </si>
  <si>
    <t>(In 2019 plan) - NPD - Project Ghost - Condom Transparency</t>
  </si>
  <si>
    <t>QIN-PL20-003</t>
  </si>
  <si>
    <t>S35112</t>
  </si>
  <si>
    <t>Due to finish in Oct 20.</t>
  </si>
  <si>
    <t>(In 2020PLan) - EFF - ET Autoloader Roll Out</t>
  </si>
  <si>
    <t>QIN-PL20-004</t>
  </si>
  <si>
    <t>N202010</t>
  </si>
  <si>
    <t>Qingdao (QINGDAO)</t>
  </si>
  <si>
    <t>Shashi (SHASHI)</t>
  </si>
  <si>
    <t>Guilong (GUILONG)</t>
  </si>
  <si>
    <t>Taicang (TAICANG)</t>
  </si>
  <si>
    <t>GREATER CHINA (WPH)</t>
  </si>
  <si>
    <t>Chonburi (CHONBURI)</t>
  </si>
  <si>
    <t>PRODUCTION: Project Lightyear</t>
  </si>
  <si>
    <t>PHI-PL20-001</t>
  </si>
  <si>
    <t>MFG: ACF and Tamper Evidence</t>
  </si>
  <si>
    <t>PHI-PL20-002</t>
  </si>
  <si>
    <t>C3PHS19008</t>
  </si>
  <si>
    <t>Compressor for Process Line</t>
  </si>
  <si>
    <t>PHI-PL20-003</t>
  </si>
  <si>
    <t>C3PHS19006</t>
  </si>
  <si>
    <t>QMP: HPR Phase 2 (Locker Separation)</t>
  </si>
  <si>
    <t>PHI-PL20-004</t>
  </si>
  <si>
    <t>C3PHS19022</t>
  </si>
  <si>
    <t>Retention Fee to be capitalized in Feb</t>
  </si>
  <si>
    <t>EHS: In-line case weigher for BIB4 (July SPIN CAPA capex)</t>
  </si>
  <si>
    <t>PHI-PL20-005</t>
  </si>
  <si>
    <t>C3PHS19017</t>
  </si>
  <si>
    <t>Manila (MANILA)</t>
  </si>
  <si>
    <t>Tuas (TUAS)</t>
  </si>
  <si>
    <t>ASEAN (IFCN)</t>
  </si>
  <si>
    <t>Derrimut (DERRIMUT)</t>
  </si>
  <si>
    <t>Guangzhou (GUANGZHO)</t>
  </si>
  <si>
    <t>Nijmegen CIP Kitchen Improvements</t>
  </si>
  <si>
    <t>NMG-PL18-051</t>
  </si>
  <si>
    <t>Replacement of cos phi installation</t>
  </si>
  <si>
    <t>NMG-PL20-003</t>
  </si>
  <si>
    <t>Revision Ammonia Compressor Chilled Water</t>
  </si>
  <si>
    <t>NMG-PL20-004</t>
  </si>
  <si>
    <t>Plastic pallets (FM-approved) voor alle stelling locaties</t>
  </si>
  <si>
    <t>NMG-PL20-005</t>
  </si>
  <si>
    <t>C1NSC16065 Upgrade SDB-2</t>
  </si>
  <si>
    <t>NMG-PL20-006</t>
  </si>
  <si>
    <t>Restoration work sewarage (proceswater, vwa, hwa)</t>
  </si>
  <si>
    <t>NMG-PL20-007</t>
  </si>
  <si>
    <t>Upgrade waste water installation</t>
  </si>
  <si>
    <t>NMG-PL20-008</t>
  </si>
  <si>
    <t>Laboratory Equipment</t>
  </si>
  <si>
    <t>NMG-PL20-009</t>
  </si>
  <si>
    <t>Phasing out of low caloric gas to high caloric gas</t>
  </si>
  <si>
    <t>NMG-PL20-010</t>
  </si>
  <si>
    <t>Sewer</t>
  </si>
  <si>
    <t>NMG-PL20-011</t>
  </si>
  <si>
    <t>Replace guard house</t>
  </si>
  <si>
    <t>NMG-PL20-012</t>
  </si>
  <si>
    <t>C1NSC15018 Spray Dryer Projects</t>
  </si>
  <si>
    <t>Replace HOVAP valves</t>
  </si>
  <si>
    <t>NMG-PL20-014</t>
  </si>
  <si>
    <t>NMG-PL20-015</t>
  </si>
  <si>
    <t>Replace Kemutec sifter</t>
  </si>
  <si>
    <t>NMG-PL20-016</t>
  </si>
  <si>
    <t>Reservation Improvement CAPEX</t>
  </si>
  <si>
    <t>NMG-PL20-017</t>
  </si>
  <si>
    <t>NMG-PL20-021</t>
  </si>
  <si>
    <t>Automatic seam monitoring</t>
  </si>
  <si>
    <t>NMG-PL20-022</t>
  </si>
  <si>
    <t>Canteen 2.0</t>
  </si>
  <si>
    <t>NMG-PL20-023</t>
  </si>
  <si>
    <t>C1NSC19001 SAMR Upgrade HVAC NMDB</t>
  </si>
  <si>
    <t>Risk Assessement points 2017</t>
  </si>
  <si>
    <t>NMG-PL20-025</t>
  </si>
  <si>
    <t>Upgrade oil/glucose reception</t>
  </si>
  <si>
    <t>NMG-PL20-026</t>
  </si>
  <si>
    <t>C1NSC19021 QP Compliancy Zoning BIB</t>
  </si>
  <si>
    <t>NMG-PL20-027</t>
  </si>
  <si>
    <t>Rovema Clampshell system</t>
  </si>
  <si>
    <t>NMG-PL20-028</t>
  </si>
  <si>
    <t>C1NSC17007 Process Water Supply Network</t>
  </si>
  <si>
    <t>NMG-PL20-029</t>
  </si>
  <si>
    <t>Waste management (inside and out)</t>
  </si>
  <si>
    <t>NMG-PL20-030</t>
  </si>
  <si>
    <t>Upgrade of Security Management Platform</t>
  </si>
  <si>
    <t>NMG-PL20-031</t>
  </si>
  <si>
    <t>Follow-up of rejection points from various input points (Scios and NEN)</t>
  </si>
  <si>
    <t>NMG-PL20-032</t>
  </si>
  <si>
    <t>Uniformity emergency stop buttons</t>
  </si>
  <si>
    <t>NMG-PL20-033</t>
  </si>
  <si>
    <t>Uniformity status signals (lightbeacon)</t>
  </si>
  <si>
    <t>NMG-PL20-034</t>
  </si>
  <si>
    <t>Inspection system laserprint</t>
  </si>
  <si>
    <t>NMG-PL20-035</t>
  </si>
  <si>
    <t>Stairs to access patio area's (roofaccess)</t>
  </si>
  <si>
    <t>NMG-PL20-036</t>
  </si>
  <si>
    <t>NMG-PL20-500</t>
  </si>
  <si>
    <t>C1NSC16165 QMP Tower Roof Fouling SDB</t>
  </si>
  <si>
    <t>NMG-PL16-165</t>
  </si>
  <si>
    <t>New spray drying capability</t>
  </si>
  <si>
    <t>NMG-PL19-061</t>
  </si>
  <si>
    <t>NMG-PL19-017</t>
  </si>
  <si>
    <t>NMG-PL15-018</t>
  </si>
  <si>
    <t>C1NSC17005 400g Can Capability Canning Line 2</t>
  </si>
  <si>
    <t>NMG-PL19-058</t>
  </si>
  <si>
    <t>NMG-PL17-007</t>
  </si>
  <si>
    <t>Spring Flip Top capability CL3</t>
  </si>
  <si>
    <t>NMG-PL17-092</t>
  </si>
  <si>
    <t>SCIOS - NEN 3140 Remediation</t>
  </si>
  <si>
    <t>NMG-PL18-001</t>
  </si>
  <si>
    <t>CFDA Upgrade Premix</t>
  </si>
  <si>
    <t>NMG-PL18-002</t>
  </si>
  <si>
    <t>Roof support frame LBK</t>
  </si>
  <si>
    <t>NMG-PL18-033</t>
  </si>
  <si>
    <t>Optimize Scholastic supply Filler CL2-3</t>
  </si>
  <si>
    <t>NMG-PL18-049</t>
  </si>
  <si>
    <t>SiSi</t>
  </si>
  <si>
    <t>NMG-PL18-052</t>
  </si>
  <si>
    <t>CCTV System</t>
  </si>
  <si>
    <t>NMG-PL18-063</t>
  </si>
  <si>
    <t>IT Compliance Internal Audit  eWeighing</t>
  </si>
  <si>
    <t>NMG-PL19-005</t>
  </si>
  <si>
    <t>CIP Valves Glucose Tank</t>
  </si>
  <si>
    <t>NMG-PL19-007</t>
  </si>
  <si>
    <t>Replace Alpine Sieve</t>
  </si>
  <si>
    <t>NMG-PL19-042</t>
  </si>
  <si>
    <t>Premix sprinkler above ceiling</t>
  </si>
  <si>
    <t>NMG-PL19-044</t>
  </si>
  <si>
    <t>Pest Control</t>
  </si>
  <si>
    <t>NMG-PL19-047</t>
  </si>
  <si>
    <t>CFDA Zoning CL1</t>
  </si>
  <si>
    <t>NMG-PL19-049</t>
  </si>
  <si>
    <t>CFDA Zoning BBFA</t>
  </si>
  <si>
    <t>NMG-PL19-050</t>
  </si>
  <si>
    <t>CFDA Zoning DB3CL2</t>
  </si>
  <si>
    <t>NMG-PL19-051</t>
  </si>
  <si>
    <t>CFDA Zoning DB4CL3</t>
  </si>
  <si>
    <t>NMG-PL19-052</t>
  </si>
  <si>
    <t>CFDA Zoning DB1</t>
  </si>
  <si>
    <t>NMG-PL19-053</t>
  </si>
  <si>
    <t>Phoenix - FOM</t>
  </si>
  <si>
    <t>NMG-PL19-055</t>
  </si>
  <si>
    <t>CIP Valves Mix Tanks</t>
  </si>
  <si>
    <t>NMG-PL19-057</t>
  </si>
  <si>
    <t>Inprocess control DB4CL3</t>
  </si>
  <si>
    <t>NMG-PL19-900</t>
  </si>
  <si>
    <t>Mini Sifters</t>
  </si>
  <si>
    <t>NMG-PL19-902</t>
  </si>
  <si>
    <t>Replacement Hoists</t>
  </si>
  <si>
    <t>NMG-PL19-907</t>
  </si>
  <si>
    <t>Safe Walkway Warehouse Phase 1</t>
  </si>
  <si>
    <t>NMG-PL19-908</t>
  </si>
  <si>
    <t>LV Fliptop 3th mold</t>
  </si>
  <si>
    <t>NMG-PL19-997</t>
  </si>
  <si>
    <t>Barcode Inspection - BIB Carton</t>
  </si>
  <si>
    <t>NMG-PL20-002</t>
  </si>
  <si>
    <t>Other Projects</t>
  </si>
  <si>
    <t>NMG-PL20-111</t>
  </si>
  <si>
    <t>Upgrade SD 2 (PLC-SCADA-Batch)</t>
  </si>
  <si>
    <t>NMG-PL15-043</t>
  </si>
  <si>
    <t>Replace CO detection SDA</t>
  </si>
  <si>
    <t>NMG-PL16-040</t>
  </si>
  <si>
    <t>Inline Printing</t>
  </si>
  <si>
    <t>NMG-PL16-045</t>
  </si>
  <si>
    <t>Flip Top capping upgrade</t>
  </si>
  <si>
    <t>NMG-PL16-095</t>
  </si>
  <si>
    <t>CL2 Spring to Launch</t>
  </si>
  <si>
    <t>NMG-PL16-195</t>
  </si>
  <si>
    <t>QMP Artwork CCP</t>
  </si>
  <si>
    <t>NMG-PL17-018</t>
  </si>
  <si>
    <t>CFDA Upgrade HVAC NMDB</t>
  </si>
  <si>
    <t>NMG-PL19-001</t>
  </si>
  <si>
    <t>QP Compliancy Zoning BIB</t>
  </si>
  <si>
    <t>NMG-PL19-021</t>
  </si>
  <si>
    <t>Nijmegen (NIJMEGEN)</t>
  </si>
  <si>
    <t>Tatura (TATURA)</t>
  </si>
  <si>
    <t>IFCN GREATER CHINA (IFCN)</t>
  </si>
  <si>
    <t>Delicias (DELICIAS)</t>
  </si>
  <si>
    <t>Sao Paulo (SAO_PAUL)</t>
  </si>
  <si>
    <t>LATAM (IFCN)</t>
  </si>
  <si>
    <t>QP - RO Water Upgrade</t>
  </si>
  <si>
    <t>EVV-FC220-001</t>
  </si>
  <si>
    <t>27061</t>
  </si>
  <si>
    <t>QP 2019 Liquids Floor &amp; Drain Replacement</t>
  </si>
  <si>
    <t>EVV-FC220-002</t>
  </si>
  <si>
    <t>39303</t>
  </si>
  <si>
    <t>V211 Remediation</t>
  </si>
  <si>
    <t>EVV-FC220-003</t>
  </si>
  <si>
    <t>50578</t>
  </si>
  <si>
    <t>Liquids Freight Elevator Upgrades</t>
  </si>
  <si>
    <t>EVV-FC220-004</t>
  </si>
  <si>
    <t>16614</t>
  </si>
  <si>
    <t>Evansville (EVANSVIL)</t>
  </si>
  <si>
    <t>Zeeland (ZEELAND)</t>
  </si>
  <si>
    <t>US HQ</t>
  </si>
  <si>
    <t>North America (IFCN)</t>
  </si>
  <si>
    <t>IFCN central budget</t>
  </si>
  <si>
    <t>IFCN Central Budget</t>
  </si>
  <si>
    <t>IFCN</t>
  </si>
  <si>
    <t>X-Seed Quality</t>
  </si>
  <si>
    <t>X-Seed OPS Model</t>
  </si>
  <si>
    <t>X-Seed IS</t>
  </si>
  <si>
    <t>X-Seed MFG Productivity</t>
  </si>
  <si>
    <t>X-Seed Supply Services</t>
  </si>
  <si>
    <t>X-Seed</t>
  </si>
  <si>
    <t>Health BU</t>
  </si>
  <si>
    <t>Factory</t>
  </si>
  <si>
    <t>Currency</t>
  </si>
  <si>
    <t>Cluster</t>
  </si>
  <si>
    <t>Chartres</t>
  </si>
  <si>
    <t>Qingdao</t>
  </si>
  <si>
    <t>Wellness&amp;Personal</t>
  </si>
  <si>
    <t>Manila</t>
  </si>
  <si>
    <t>Evansville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</si>
  <si>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</si>
  <si>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</si>
  <si>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</si>
  <si>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</si>
  <si>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</si>
  <si>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</si>
  <si>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</si>
  <si>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</si>
  <si>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</si>
  <si>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</si>
  <si>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</si>
  <si>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</si>
  <si>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Manifold upgrades ( MSS 210 en MSS218,213,214,223 en MSS 204S en MSS203 )</t>
  </si>
  <si>
    <t>NMG-PL20-XXX</t>
  </si>
  <si>
    <t>PUMP</t>
  </si>
  <si>
    <t>Shaped Can CL3</t>
  </si>
  <si>
    <t>Project code</t>
  </si>
  <si>
    <t>Wellness&amp;amp;Personal Hygiene</t>
  </si>
  <si>
    <t>LV FY NY</t>
  </si>
  <si>
    <t>LV FY NY +1</t>
  </si>
  <si>
    <t>document received on 05/03/20. Capex will be closed in March vs February</t>
  </si>
  <si>
    <t>last action need better weather conditions to be implemented</t>
  </si>
  <si>
    <t>Last modification done</t>
  </si>
  <si>
    <t>S92520</t>
  </si>
  <si>
    <t xml:space="preserve">Project name </t>
  </si>
  <si>
    <t>Martin</t>
  </si>
  <si>
    <t xml:space="preserve">Submitted </t>
  </si>
  <si>
    <t>Commissioned</t>
  </si>
  <si>
    <t>Summary</t>
  </si>
  <si>
    <t>0 to 2 Months delayed</t>
  </si>
  <si>
    <t>3 to 6 months delayed</t>
  </si>
  <si>
    <t>7 to 9 months delayed</t>
  </si>
  <si>
    <t>10 to 12 months delayed</t>
  </si>
  <si>
    <t>Over 1 year</t>
  </si>
  <si>
    <t>Current Delayed</t>
  </si>
  <si>
    <t xml:space="preserve">Delay month </t>
  </si>
  <si>
    <t xml:space="preserve">Delay months bucket </t>
  </si>
  <si>
    <t xml:space="preserve">Current AIC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</si>
</sst>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;\-#,##0.0"/>
  </numFmts>
  <fonts count="8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Kite Display Light"/>
    </font>
    <font>
      <b/>
      <sz val="10"/>
      <name val="Kite Display Light"/>
    </font>
    <font>
      <b/>
      <sz val="10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/>
    <xf numFmtId="164" fontId="0" fillId="0" borderId="0" xfId="1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3" borderId="0" xfId="2" applyNumberFormat="1" applyBorder="1" applyAlignment="1"/>
    <xf numFmtId="164" fontId="3" fillId="0" borderId="0" xfId="1" applyNumberFormat="1" applyFont="1" applyFill="1" applyBorder="1" applyAlignment="1"/>
    <xf numFmtId="0" fontId="3" fillId="0" borderId="3" xfId="0" applyNumberFormat="1" applyFont="1" applyFill="1" applyBorder="1" applyAlignment="1"/>
    <xf numFmtId="0" fontId="4" fillId="0" borderId="3" xfId="0" applyNumberFormat="1" applyFont="1" applyFill="1" applyBorder="1" applyAlignment="1"/>
    <xf numFmtId="164" fontId="4" fillId="0" borderId="3" xfId="1" applyNumberFormat="1" applyFont="1" applyFill="1" applyBorder="1" applyAlignment="1"/>
    <xf numFmtId="164" fontId="4" fillId="0" borderId="0" xfId="1" applyNumberFormat="1" applyFont="1" applyFill="1" applyBorder="1" applyAlignment="1"/>
    <xf numFmtId="164" fontId="4" fillId="0" borderId="4" xfId="1" applyNumberFormat="1" applyFont="1" applyFill="1" applyBorder="1" applyAlignment="1"/>
    <xf numFmtId="164" fontId="3" fillId="0" borderId="4" xfId="1" applyNumberFormat="1" applyFont="1" applyFill="1" applyBorder="1" applyAlignment="1"/>
    <xf numFmtId="164" fontId="4" fillId="0" borderId="5" xfId="1" applyNumberFormat="1" applyFont="1" applyFill="1" applyBorder="1" applyAlignment="1"/>
    <xf numFmtId="0" fontId="0" fillId="0" borderId="0" xfId="0" applyNumberFormat="1" applyFont="1" applyFill="1" applyBorder="1" applyAlignment="1"/>
    <xf numFmtId="0" fontId="7" fillId="2" borderId="1" xfId="0" applyNumberFormat="1" applyFont="1" applyFill="1" applyBorder="1" applyAlignment="1" applyProtection="1">
      <alignment horizontal="right" vertical="center"/>
    </xf>
    <xf numFmtId="14" fontId="7" fillId="2" borderId="1" xfId="0" applyNumberFormat="1" applyFont="1" applyFill="1" applyBorder="1" applyAlignment="1" applyProtection="1">
      <alignment horizontal="left" vertical="center"/>
    </xf>
    <xf numFmtId="1" fontId="7" fillId="2" borderId="1" xfId="0" applyNumberFormat="1" applyFont="1" applyFill="1" applyBorder="1" applyAlignment="1" applyProtection="1">
      <alignment horizontal="right" vertical="center"/>
    </xf>
    <xf numFmtId="37" fontId="7" fillId="2" borderId="1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/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NumberFormat="1" applyFont="1" applyFill="1" applyBorder="1" applyAlignment="1"/>
    <xf numFmtId="0" fontId="0" fillId="5" borderId="0" xfId="0" applyNumberFormat="1" applyFont="1" applyFill="1" applyBorder="1" applyAlignment="1"/>
    <xf numFmtId="14" fontId="0" fillId="5" borderId="0" xfId="0" applyNumberFormat="1" applyFont="1" applyFill="1" applyBorder="1" applyAlignment="1"/>
    <xf numFmtId="3" fontId="0" fillId="4" borderId="0" xfId="1" applyNumberFormat="1" applyFont="1" applyFill="1" applyBorder="1" applyAlignment="1">
      <alignment horizontal="right"/>
    </xf>
    <xf numFmtId="0" fontId="0" fillId="4" borderId="0" xfId="0" applyNumberFormat="1" applyFont="1" applyFill="1" applyBorder="1" applyAlignment="1"/>
    <xf numFmtId="1" fontId="0" fillId="4" borderId="0" xfId="0" applyNumberFormat="1" applyFont="1" applyFill="1" applyBorder="1" applyAlignment="1">
      <alignment horizontal="center" vertical="center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0000FF"/>
      <rgbColor rgb="00EEA692"/>
      <rgbColor rgb="00660066"/>
      <rgbColor rgb="00FF8080"/>
      <rgbColor rgb="00F2F2F2"/>
      <rgbColor rgb="00E8EEF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DBA3"/>
      <rgbColor rgb="00BBFFBB"/>
      <rgbColor rgb="00FFFF99"/>
      <rgbColor rgb="0099CCFF"/>
      <rgbColor rgb="00FF99CC"/>
      <rgbColor rgb="00CCCCCC"/>
      <rgbColor rgb="00FFCC99"/>
      <rgbColor rgb="00888888"/>
      <rgbColor rgb="0033CCCC"/>
      <rgbColor rgb="00ADD8E6"/>
      <rgbColor rgb="00FFCC00"/>
      <rgbColor rgb="00DDFFDD"/>
      <rgbColor rgb="00FF6600"/>
      <rgbColor rgb="00C0C0C0"/>
      <rgbColor rgb="00969696"/>
      <rgbColor rgb="00003366"/>
      <rgbColor rgb="00339966"/>
      <rgbColor rgb="00003300"/>
      <rgbColor rgb="00333300"/>
      <rgbColor rgb="00046AA3"/>
      <rgbColor rgb="00993366"/>
      <rgbColor rgb="00D6E0F4"/>
      <rgbColor rgb="00333333"/>
    </indexedColors>
    <mruColors>
      <color rgb="FFEA3592"/>
      <color rgb="FFC3D1DB"/>
      <color rgb="FF415A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G33"/>
  <sheetViews>
    <sheetView tabSelected="1" zoomScaleNormal="100" workbookViewId="0">
      <pane xSplit="3" ySplit="1" topLeftCell="I2" activePane="bottomRight" state="frozen"/>
      <selection sqref="A1:XFD1"/>
      <selection pane="topRight" sqref="A1:XFD1"/>
      <selection pane="bottomLeft" sqref="A1:XFD1"/>
      <selection pane="bottomRight" activeCell="AG2" sqref="AG2"/>
    </sheetView>
  </sheetViews>
  <sheetFormatPr defaultRowHeight="12.75" outlineLevelCol="1" x14ac:dyDescent="0.2"/>
  <cols>
    <col min="1" max="1" width="10.5703125" style="21" customWidth="1"/>
    <col min="2" max="2" width="11.85546875" style="21" customWidth="1"/>
    <col min="3" max="3" width="14.85546875" style="21" customWidth="1"/>
    <col min="4" max="4" width="15.42578125" bestFit="1" customWidth="1"/>
    <col min="5" max="5" width="8.85546875" customWidth="1"/>
    <col min="6" max="6" width="11.28515625" bestFit="1" customWidth="1"/>
    <col min="7" max="7" width="5.7109375" customWidth="1"/>
    <col min="8" max="8" width="15.42578125" bestFit="1" customWidth="1"/>
    <col min="9" max="12" width="11.28515625" bestFit="1" customWidth="1"/>
    <col min="13" max="13" width="6" customWidth="1"/>
    <col min="14" max="14" width="7.5703125" customWidth="1"/>
    <col min="15" max="15" width="9.7109375" customWidth="1"/>
    <col min="16" max="16" width="6.5703125" customWidth="1"/>
    <col min="17" max="17" width="16.42578125" customWidth="1"/>
    <col min="18" max="19" width="11.42578125" customWidth="1"/>
    <col min="20" max="20" width="11.7109375" customWidth="1"/>
    <col min="21" max="25" width="11.7109375" hidden="1" customWidth="1" outlineLevel="1"/>
    <col min="26" max="29" width="11.5703125" hidden="1" customWidth="1" outlineLevel="1"/>
    <col min="30" max="30" width="18.42578125" bestFit="1" customWidth="1" collapsed="1"/>
    <col min="31" max="31" width="18.140625" bestFit="1" customWidth="1"/>
    <col min="32" max="32" width="15.42578125" bestFit="1" customWidth="1"/>
    <col min="33" max="33" width="23" bestFit="1" customWidth="1"/>
  </cols>
  <sheetData>
    <row r="1" spans="1:33" s="4" customFormat="1" x14ac:dyDescent="0.2">
      <c r="A1" s="23" t="s">
        <v>316</v>
      </c>
      <c r="B1" s="23" t="s">
        <v>318</v>
      </c>
      <c r="C1" s="24" t="s">
        <v>348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5" t="s">
        <v>10</v>
      </c>
      <c r="N1" s="25" t="s">
        <v>11</v>
      </c>
      <c r="O1" s="25" t="s">
        <v>12</v>
      </c>
      <c r="P1" s="25" t="s">
        <v>13</v>
      </c>
      <c r="Q1" s="25" t="s">
        <v>14</v>
      </c>
      <c r="R1" s="25" t="s">
        <v>324</v>
      </c>
      <c r="S1" s="25" t="s">
        <v>325</v>
      </c>
      <c r="T1" s="25" t="s">
        <v>326</v>
      </c>
      <c r="U1" s="25" t="s">
        <v>327</v>
      </c>
      <c r="V1" s="25" t="s">
        <v>328</v>
      </c>
      <c r="W1" s="25" t="s">
        <v>329</v>
      </c>
      <c r="X1" s="25" t="s">
        <v>330</v>
      </c>
      <c r="Y1" s="25" t="s">
        <v>331</v>
      </c>
      <c r="Z1" s="25" t="s">
        <v>332</v>
      </c>
      <c r="AA1" s="25" t="s">
        <v>333</v>
      </c>
      <c r="AB1" s="25" t="s">
        <v>334</v>
      </c>
      <c r="AC1" s="25" t="s">
        <v>335</v>
      </c>
      <c r="AD1" s="26" t="s">
        <v>361</v>
      </c>
      <c r="AE1" s="26" t="s">
        <v>358</v>
      </c>
      <c r="AF1" s="26" t="s">
        <v>359</v>
      </c>
      <c r="AG1" s="26" t="s">
        <v>360</v>
      </c>
    </row>
    <row r="2" spans="1:33" x14ac:dyDescent="0.2">
      <c r="A2" s="21" t="s">
        <v>319</v>
      </c>
      <c r="B2" s="21" t="s">
        <v>94</v>
      </c>
      <c r="C2" s="22" t="s">
        <v>25</v>
      </c>
      <c r="D2" s="15" t="s">
        <v>26</v>
      </c>
      <c r="E2" s="15" t="s">
        <v>350</v>
      </c>
      <c r="F2" s="15" t="s">
        <v>27</v>
      </c>
      <c r="G2" s="14" t="s">
        <v>0</v>
      </c>
      <c r="H2" s="15" t="s">
        <v>28</v>
      </c>
      <c r="I2" s="15" t="s">
        <v>29</v>
      </c>
      <c r="J2" s="16">
        <v>43654</v>
      </c>
      <c r="K2" s="16">
        <v>43830</v>
      </c>
      <c r="L2" s="16">
        <v>43890</v>
      </c>
      <c r="M2" s="17">
        <v>0</v>
      </c>
      <c r="N2" s="18">
        <v>30</v>
      </c>
      <c r="O2" s="18">
        <v>10</v>
      </c>
      <c r="P2" s="17">
        <v>5</v>
      </c>
      <c r="Q2" s="15" t="s">
        <v>344</v>
      </c>
      <c r="R2" s="17">
        <v>2</v>
      </c>
      <c r="S2" s="17">
        <v>4</v>
      </c>
      <c r="T2" s="18">
        <v>6</v>
      </c>
      <c r="U2" s="17"/>
      <c r="V2" s="17"/>
      <c r="W2" s="17"/>
      <c r="X2" s="17"/>
      <c r="Y2" s="17"/>
      <c r="Z2" s="17"/>
      <c r="AA2" s="17"/>
      <c r="AB2" s="17"/>
      <c r="AC2" s="17"/>
      <c r="AD2" s="29">
        <f>IF(C2="","",IF(OR(E2="Closed",E2="Commissioned"),0,O2+R2+S2+T2-P2))</f>
        <v>17</v>
      </c>
      <c r="AE2" s="30" t="str">
        <f>IF(OR(E2="Closed",E2="Commissioned"),"No",IF(C2="","No",IF(K2&lt;='Mapping for calculation'!$A$1,"Yes","No")))</f>
        <v>Yes</v>
      </c>
      <c r="AF2" s="31">
        <f>IF(AE2="Yes",ROUND(('Mapping for calculation'!$A$1-Data!K2)/30.25,0),0)</f>
        <v>2</v>
      </c>
      <c r="AG2" s="30" t="str">
        <f>IF(AF2&gt;12,'Mapping for calculation'!$A$8,IF(AF2&gt;=10,'Mapping for calculation'!$A$7,IF(AF2&gt;=7,'Mapping for calculation'!$A$6,IF(AF2&gt;=3,'Mapping for calculation'!$A$5,IF(AF2&gt;0,'Mapping for calculation'!$A$4,"-")))))</f>
        <v>0 to 2 Months delayed</v>
      </c>
    </row>
    <row r="3" spans="1:33" x14ac:dyDescent="0.2">
      <c r="A3" s="21" t="s">
        <v>319</v>
      </c>
      <c r="B3" s="21" t="s">
        <v>94</v>
      </c>
      <c r="C3" s="22" t="s">
        <v>30</v>
      </c>
      <c r="D3" s="15" t="s">
        <v>31</v>
      </c>
      <c r="E3" s="15" t="s">
        <v>15</v>
      </c>
      <c r="F3" s="15" t="s">
        <v>32</v>
      </c>
      <c r="G3" s="15" t="s">
        <v>33</v>
      </c>
      <c r="H3" s="15" t="s">
        <v>34</v>
      </c>
      <c r="I3" s="15" t="s">
        <v>35</v>
      </c>
      <c r="J3" s="16">
        <v>43672</v>
      </c>
      <c r="K3" s="16">
        <v>43920</v>
      </c>
      <c r="L3" s="16">
        <v>44104</v>
      </c>
      <c r="M3" s="17">
        <v>0</v>
      </c>
      <c r="N3" s="18">
        <v>44</v>
      </c>
      <c r="O3" s="18">
        <v>10</v>
      </c>
      <c r="P3" s="17">
        <v>5</v>
      </c>
      <c r="Q3" s="15" t="s">
        <v>0</v>
      </c>
      <c r="R3" s="17">
        <v>2</v>
      </c>
      <c r="S3" s="17">
        <v>4</v>
      </c>
      <c r="T3" s="18">
        <v>6</v>
      </c>
      <c r="U3" s="17"/>
      <c r="V3" s="17"/>
      <c r="W3" s="17"/>
      <c r="X3" s="17"/>
      <c r="Y3" s="17"/>
      <c r="Z3" s="17"/>
      <c r="AA3" s="17"/>
      <c r="AB3" s="17"/>
      <c r="AC3" s="17"/>
      <c r="AD3" s="29">
        <f t="shared" ref="AD3:AD29" si="0">IF(C3="","",IF(OR(E3="Closed",E3="Commissioned"),0,O3+R3+S3+T3-P3))</f>
        <v>17</v>
      </c>
      <c r="AE3" s="30" t="str">
        <f>IF(OR(E3="Closed",E3="Commissioned"),"No",IF(C3="","No",IF(K3&lt;='Mapping for calculation'!$A$1,"Yes","No")))</f>
        <v>No</v>
      </c>
      <c r="AF3" s="31">
        <f>IF(AE3="Yes",ROUND(('Mapping for calculation'!$A$1-Data!K3)/30.25,0),0)</f>
        <v>0</v>
      </c>
      <c r="AG3" s="30" t="str">
        <f>IF(AF3&gt;12,'Mapping for calculation'!$A$8,IF(AF3&gt;=10,'Mapping for calculation'!$A$7,IF(AF3&gt;=7,'Mapping for calculation'!$A$6,IF(AF3&gt;=3,'Mapping for calculation'!$A$5,IF(AF3&gt;0,'Mapping for calculation'!$A$4,"-")))))</f>
        <v>-</v>
      </c>
    </row>
    <row r="4" spans="1:33" x14ac:dyDescent="0.2">
      <c r="A4" s="21" t="s">
        <v>319</v>
      </c>
      <c r="B4" s="21" t="s">
        <v>94</v>
      </c>
      <c r="C4" s="22" t="s">
        <v>36</v>
      </c>
      <c r="D4" s="15" t="s">
        <v>37</v>
      </c>
      <c r="E4" s="15" t="s">
        <v>351</v>
      </c>
      <c r="F4" s="15" t="s">
        <v>38</v>
      </c>
      <c r="G4" s="15" t="s">
        <v>39</v>
      </c>
      <c r="H4" s="15" t="s">
        <v>28</v>
      </c>
      <c r="I4" s="15" t="s">
        <v>40</v>
      </c>
      <c r="J4" s="19"/>
      <c r="K4" s="16">
        <v>43646</v>
      </c>
      <c r="L4" s="16">
        <v>43799</v>
      </c>
      <c r="M4" s="17">
        <v>0</v>
      </c>
      <c r="N4" s="18">
        <v>12</v>
      </c>
      <c r="O4" s="18">
        <v>10</v>
      </c>
      <c r="P4" s="17">
        <v>5</v>
      </c>
      <c r="Q4" s="15" t="s">
        <v>0</v>
      </c>
      <c r="R4" s="17">
        <v>2</v>
      </c>
      <c r="S4" s="17">
        <v>4</v>
      </c>
      <c r="T4" s="18">
        <v>6</v>
      </c>
      <c r="U4" s="17"/>
      <c r="V4" s="17"/>
      <c r="W4" s="17"/>
      <c r="X4" s="17"/>
      <c r="Y4" s="17"/>
      <c r="Z4" s="17"/>
      <c r="AA4" s="17"/>
      <c r="AB4" s="17"/>
      <c r="AC4" s="17"/>
      <c r="AD4" s="29">
        <f t="shared" si="0"/>
        <v>0</v>
      </c>
      <c r="AE4" s="30" t="str">
        <f>IF(OR(E4="Closed",E4="Commissioned"),"No",IF(C4="","No",IF(K4&lt;='Mapping for calculation'!$A$1,"Yes","No")))</f>
        <v>No</v>
      </c>
      <c r="AF4" s="31">
        <f>IF(AE4="Yes",ROUND(('Mapping for calculation'!$A$1-Data!K4)/30.25,0),0)</f>
        <v>0</v>
      </c>
      <c r="AG4" s="30" t="str">
        <f>IF(AF4&gt;12,'Mapping for calculation'!$A$8,IF(AF4&gt;=10,'Mapping for calculation'!$A$7,IF(AF4&gt;=7,'Mapping for calculation'!$A$6,IF(AF4&gt;=3,'Mapping for calculation'!$A$5,IF(AF4&gt;0,'Mapping for calculation'!$A$4,"-")))))</f>
        <v>-</v>
      </c>
    </row>
    <row r="5" spans="1:33" x14ac:dyDescent="0.2">
      <c r="A5" s="21" t="s">
        <v>319</v>
      </c>
      <c r="B5" s="21" t="s">
        <v>94</v>
      </c>
      <c r="C5" s="22" t="s">
        <v>41</v>
      </c>
      <c r="D5" s="15" t="s">
        <v>42</v>
      </c>
      <c r="E5" s="15" t="s">
        <v>15</v>
      </c>
      <c r="F5" s="15" t="s">
        <v>17</v>
      </c>
      <c r="G5" s="15" t="s">
        <v>22</v>
      </c>
      <c r="H5" s="15" t="s">
        <v>28</v>
      </c>
      <c r="I5" s="15" t="s">
        <v>43</v>
      </c>
      <c r="J5" s="16">
        <v>43573</v>
      </c>
      <c r="K5" s="16">
        <v>43799</v>
      </c>
      <c r="L5" s="16">
        <v>44012</v>
      </c>
      <c r="M5" s="17">
        <v>0</v>
      </c>
      <c r="N5" s="18">
        <v>67</v>
      </c>
      <c r="O5" s="18">
        <v>10</v>
      </c>
      <c r="P5" s="17">
        <v>5</v>
      </c>
      <c r="Q5" s="15" t="s">
        <v>0</v>
      </c>
      <c r="R5" s="17">
        <v>2</v>
      </c>
      <c r="S5" s="17">
        <v>4</v>
      </c>
      <c r="T5" s="18">
        <v>6</v>
      </c>
      <c r="U5" s="17"/>
      <c r="V5" s="17"/>
      <c r="W5" s="17"/>
      <c r="X5" s="17"/>
      <c r="Y5" s="17"/>
      <c r="Z5" s="17"/>
      <c r="AA5" s="17"/>
      <c r="AB5" s="17"/>
      <c r="AC5" s="17"/>
      <c r="AD5" s="29">
        <f t="shared" si="0"/>
        <v>17</v>
      </c>
      <c r="AE5" s="30" t="str">
        <f>IF(OR(E5="Closed",E5="Commissioned"),"No",IF(C5="","No",IF(K5&lt;='Mapping for calculation'!$A$1,"Yes","No")))</f>
        <v>Yes</v>
      </c>
      <c r="AF5" s="31">
        <f>IF(AE5="Yes",ROUND(('Mapping for calculation'!$A$1-Data!K5)/30.25,0),0)</f>
        <v>3</v>
      </c>
      <c r="AG5" s="30" t="str">
        <f>IF(AF5&gt;12,'Mapping for calculation'!$A$8,IF(AF5&gt;=10,'Mapping for calculation'!$A$7,IF(AF5&gt;=7,'Mapping for calculation'!$A$6,IF(AF5&gt;=3,'Mapping for calculation'!$A$5,IF(AF5&gt;0,'Mapping for calculation'!$A$4,"-")))))</f>
        <v>3 to 6 months delayed</v>
      </c>
    </row>
    <row r="6" spans="1:33" x14ac:dyDescent="0.2">
      <c r="A6" s="21" t="s">
        <v>319</v>
      </c>
      <c r="B6" s="21" t="s">
        <v>94</v>
      </c>
      <c r="C6" s="22" t="s">
        <v>44</v>
      </c>
      <c r="D6" s="15" t="s">
        <v>45</v>
      </c>
      <c r="E6" s="15" t="s">
        <v>350</v>
      </c>
      <c r="F6" s="15" t="s">
        <v>46</v>
      </c>
      <c r="G6" s="15" t="s">
        <v>47</v>
      </c>
      <c r="H6" s="15" t="s">
        <v>48</v>
      </c>
      <c r="I6" s="15" t="s">
        <v>49</v>
      </c>
      <c r="J6" s="16">
        <v>43532</v>
      </c>
      <c r="K6" s="16">
        <v>43830</v>
      </c>
      <c r="L6" s="16">
        <v>43921</v>
      </c>
      <c r="M6" s="17">
        <v>0</v>
      </c>
      <c r="N6" s="18">
        <v>88</v>
      </c>
      <c r="O6" s="18">
        <v>10</v>
      </c>
      <c r="P6" s="17">
        <v>5</v>
      </c>
      <c r="Q6" s="15" t="s">
        <v>345</v>
      </c>
      <c r="R6" s="17">
        <v>2</v>
      </c>
      <c r="S6" s="17">
        <v>4</v>
      </c>
      <c r="T6" s="18">
        <v>6</v>
      </c>
      <c r="U6" s="17"/>
      <c r="V6" s="17"/>
      <c r="W6" s="17"/>
      <c r="X6" s="17"/>
      <c r="Y6" s="17"/>
      <c r="Z6" s="17"/>
      <c r="AA6" s="17"/>
      <c r="AB6" s="17"/>
      <c r="AC6" s="17"/>
      <c r="AD6" s="29">
        <f t="shared" si="0"/>
        <v>17</v>
      </c>
      <c r="AE6" s="30" t="str">
        <f>IF(OR(E6="Closed",E6="Commissioned"),"No",IF(C6="","No",IF(K6&lt;='Mapping for calculation'!$A$1,"Yes","No")))</f>
        <v>Yes</v>
      </c>
      <c r="AF6" s="31">
        <f>IF(AE6="Yes",ROUND(('Mapping for calculation'!$A$1-Data!K6)/30.25,0),0)</f>
        <v>2</v>
      </c>
      <c r="AG6" s="30" t="str">
        <f>IF(AF6&gt;12,'Mapping for calculation'!$A$8,IF(AF6&gt;=10,'Mapping for calculation'!$A$7,IF(AF6&gt;=7,'Mapping for calculation'!$A$6,IF(AF6&gt;=3,'Mapping for calculation'!$A$5,IF(AF6&gt;0,'Mapping for calculation'!$A$4,"-")))))</f>
        <v>0 to 2 Months delayed</v>
      </c>
    </row>
    <row r="7" spans="1:33" x14ac:dyDescent="0.2">
      <c r="A7" s="21" t="s">
        <v>319</v>
      </c>
      <c r="B7" s="21" t="s">
        <v>94</v>
      </c>
      <c r="C7" s="22" t="s">
        <v>50</v>
      </c>
      <c r="D7" s="15" t="s">
        <v>51</v>
      </c>
      <c r="E7" s="15" t="s">
        <v>19</v>
      </c>
      <c r="F7" s="15" t="s">
        <v>52</v>
      </c>
      <c r="G7" s="15" t="s">
        <v>20</v>
      </c>
      <c r="H7" s="15" t="s">
        <v>53</v>
      </c>
      <c r="I7" s="15" t="s">
        <v>54</v>
      </c>
      <c r="J7" s="16">
        <v>43585</v>
      </c>
      <c r="K7" s="16">
        <v>43830</v>
      </c>
      <c r="L7" s="16">
        <v>43814</v>
      </c>
      <c r="M7" s="17">
        <v>0</v>
      </c>
      <c r="N7" s="18">
        <v>45</v>
      </c>
      <c r="O7" s="18">
        <v>10</v>
      </c>
      <c r="P7" s="17">
        <v>5</v>
      </c>
      <c r="Q7" s="15" t="s">
        <v>0</v>
      </c>
      <c r="R7" s="17">
        <v>2</v>
      </c>
      <c r="S7" s="17">
        <v>4</v>
      </c>
      <c r="T7" s="18">
        <v>6</v>
      </c>
      <c r="U7" s="17"/>
      <c r="V7" s="17"/>
      <c r="W7" s="17"/>
      <c r="X7" s="17"/>
      <c r="Y7" s="17"/>
      <c r="Z7" s="17"/>
      <c r="AA7" s="17"/>
      <c r="AB7" s="17"/>
      <c r="AC7" s="17"/>
      <c r="AD7" s="29">
        <f t="shared" si="0"/>
        <v>0</v>
      </c>
      <c r="AE7" s="30" t="str">
        <f>IF(OR(E7="Closed",E7="Commissioned"),"No",IF(C7="","No",IF(K7&lt;='Mapping for calculation'!$A$1,"Yes","No")))</f>
        <v>No</v>
      </c>
      <c r="AF7" s="31">
        <f>IF(AE7="Yes",ROUND(('Mapping for calculation'!$A$1-Data!K7)/30.25,0),0)</f>
        <v>0</v>
      </c>
      <c r="AG7" s="30" t="str">
        <f>IF(AF7&gt;12,'Mapping for calculation'!$A$8,IF(AF7&gt;=10,'Mapping for calculation'!$A$7,IF(AF7&gt;=7,'Mapping for calculation'!$A$6,IF(AF7&gt;=3,'Mapping for calculation'!$A$5,IF(AF7&gt;0,'Mapping for calculation'!$A$4,"-")))))</f>
        <v>-</v>
      </c>
    </row>
    <row r="8" spans="1:33" x14ac:dyDescent="0.2">
      <c r="A8" s="21" t="s">
        <v>319</v>
      </c>
      <c r="B8" s="21" t="s">
        <v>94</v>
      </c>
      <c r="C8" s="22" t="s">
        <v>55</v>
      </c>
      <c r="D8" s="15" t="s">
        <v>56</v>
      </c>
      <c r="E8" s="15" t="s">
        <v>351</v>
      </c>
      <c r="F8" s="15" t="s">
        <v>52</v>
      </c>
      <c r="G8" s="15" t="s">
        <v>20</v>
      </c>
      <c r="H8" s="15" t="s">
        <v>349</v>
      </c>
      <c r="I8" s="15" t="s">
        <v>57</v>
      </c>
      <c r="J8" s="16">
        <v>43545</v>
      </c>
      <c r="K8" s="16">
        <v>43830</v>
      </c>
      <c r="L8" s="16">
        <v>43951</v>
      </c>
      <c r="M8" s="17">
        <v>0</v>
      </c>
      <c r="N8" s="18">
        <v>33</v>
      </c>
      <c r="O8" s="18">
        <v>10</v>
      </c>
      <c r="P8" s="17">
        <v>5</v>
      </c>
      <c r="Q8" s="15" t="s">
        <v>58</v>
      </c>
      <c r="R8" s="17">
        <v>2</v>
      </c>
      <c r="S8" s="17">
        <v>4</v>
      </c>
      <c r="T8" s="18">
        <v>6</v>
      </c>
      <c r="U8" s="17"/>
      <c r="V8" s="17"/>
      <c r="W8" s="17"/>
      <c r="X8" s="17"/>
      <c r="Y8" s="17"/>
      <c r="Z8" s="17"/>
      <c r="AA8" s="17"/>
      <c r="AB8" s="17"/>
      <c r="AC8" s="17"/>
      <c r="AD8" s="29">
        <f t="shared" si="0"/>
        <v>0</v>
      </c>
      <c r="AE8" s="30" t="str">
        <f>IF(OR(E8="Closed",E8="Commissioned"),"No",IF(C8="","No",IF(K8&lt;='Mapping for calculation'!$A$1,"Yes","No")))</f>
        <v>No</v>
      </c>
      <c r="AF8" s="31">
        <f>IF(AE8="Yes",ROUND(('Mapping for calculation'!$A$1-Data!K8)/30.25,0),0)</f>
        <v>0</v>
      </c>
      <c r="AG8" s="30" t="str">
        <f>IF(AF8&gt;12,'Mapping for calculation'!$A$8,IF(AF8&gt;=10,'Mapping for calculation'!$A$7,IF(AF8&gt;=7,'Mapping for calculation'!$A$6,IF(AF8&gt;=3,'Mapping for calculation'!$A$5,IF(AF8&gt;0,'Mapping for calculation'!$A$4,"-")))))</f>
        <v>-</v>
      </c>
    </row>
    <row r="9" spans="1:33" x14ac:dyDescent="0.2">
      <c r="A9" s="21" t="s">
        <v>319</v>
      </c>
      <c r="B9" s="21" t="s">
        <v>94</v>
      </c>
      <c r="C9" s="22" t="s">
        <v>59</v>
      </c>
      <c r="D9" s="15" t="s">
        <v>60</v>
      </c>
      <c r="E9" s="15" t="s">
        <v>15</v>
      </c>
      <c r="F9" s="15" t="s">
        <v>27</v>
      </c>
      <c r="G9" s="15" t="s">
        <v>39</v>
      </c>
      <c r="H9" s="15" t="s">
        <v>349</v>
      </c>
      <c r="I9" s="15" t="s">
        <v>61</v>
      </c>
      <c r="J9" s="16">
        <v>43643</v>
      </c>
      <c r="K9" s="16">
        <v>43920</v>
      </c>
      <c r="L9" s="16">
        <v>44012</v>
      </c>
      <c r="M9" s="17">
        <v>0</v>
      </c>
      <c r="N9" s="18">
        <v>23</v>
      </c>
      <c r="O9" s="18">
        <v>10</v>
      </c>
      <c r="P9" s="17">
        <v>5</v>
      </c>
      <c r="Q9" s="15" t="s">
        <v>0</v>
      </c>
      <c r="R9" s="17">
        <v>2</v>
      </c>
      <c r="S9" s="17">
        <v>4</v>
      </c>
      <c r="T9" s="18">
        <v>6</v>
      </c>
      <c r="U9" s="18"/>
      <c r="V9" s="18"/>
      <c r="W9" s="18"/>
      <c r="X9" s="18"/>
      <c r="Y9" s="17"/>
      <c r="Z9" s="17"/>
      <c r="AA9" s="17"/>
      <c r="AB9" s="17"/>
      <c r="AC9" s="17"/>
      <c r="AD9" s="29">
        <f t="shared" si="0"/>
        <v>17</v>
      </c>
      <c r="AE9" s="30" t="str">
        <f>IF(OR(E9="Closed",E9="Commissioned"),"No",IF(C9="","No",IF(K9&lt;='Mapping for calculation'!$A$1,"Yes","No")))</f>
        <v>No</v>
      </c>
      <c r="AF9" s="31">
        <f>IF(AE9="Yes",ROUND(('Mapping for calculation'!$A$1-Data!K9)/30.25,0),0)</f>
        <v>0</v>
      </c>
      <c r="AG9" s="30" t="str">
        <f>IF(AF9&gt;12,'Mapping for calculation'!$A$8,IF(AF9&gt;=10,'Mapping for calculation'!$A$7,IF(AF9&gt;=7,'Mapping for calculation'!$A$6,IF(AF9&gt;=3,'Mapping for calculation'!$A$5,IF(AF9&gt;0,'Mapping for calculation'!$A$4,"-")))))</f>
        <v>-</v>
      </c>
    </row>
    <row r="10" spans="1:33" x14ac:dyDescent="0.2">
      <c r="A10" s="21" t="s">
        <v>319</v>
      </c>
      <c r="B10" s="21" t="s">
        <v>94</v>
      </c>
      <c r="C10" s="22" t="s">
        <v>62</v>
      </c>
      <c r="D10" s="15" t="s">
        <v>63</v>
      </c>
      <c r="E10" s="15" t="s">
        <v>15</v>
      </c>
      <c r="F10" s="15" t="s">
        <v>32</v>
      </c>
      <c r="G10" s="15" t="s">
        <v>22</v>
      </c>
      <c r="H10" s="15" t="s">
        <v>349</v>
      </c>
      <c r="I10" s="15" t="s">
        <v>64</v>
      </c>
      <c r="J10" s="16">
        <v>43756</v>
      </c>
      <c r="K10" s="16">
        <v>43920</v>
      </c>
      <c r="L10" s="16">
        <v>44104</v>
      </c>
      <c r="M10" s="17">
        <v>0</v>
      </c>
      <c r="N10" s="18">
        <v>45</v>
      </c>
      <c r="O10" s="18">
        <v>10</v>
      </c>
      <c r="P10" s="17">
        <v>5</v>
      </c>
      <c r="Q10" s="15" t="s">
        <v>0</v>
      </c>
      <c r="R10" s="17">
        <v>2</v>
      </c>
      <c r="S10" s="17">
        <v>4</v>
      </c>
      <c r="T10" s="18">
        <v>6</v>
      </c>
      <c r="U10" s="17"/>
      <c r="V10" s="17"/>
      <c r="W10" s="18"/>
      <c r="X10" s="18"/>
      <c r="Y10" s="18"/>
      <c r="Z10" s="18"/>
      <c r="AA10" s="17"/>
      <c r="AB10" s="17"/>
      <c r="AC10" s="17"/>
      <c r="AD10" s="29">
        <f t="shared" si="0"/>
        <v>17</v>
      </c>
      <c r="AE10" s="30" t="str">
        <f>IF(OR(E10="Closed",E10="Commissioned"),"No",IF(C10="","No",IF(K10&lt;='Mapping for calculation'!$A$1,"Yes","No")))</f>
        <v>No</v>
      </c>
      <c r="AF10" s="31">
        <f>IF(AE10="Yes",ROUND(('Mapping for calculation'!$A$1-Data!K10)/30.25,0),0)</f>
        <v>0</v>
      </c>
      <c r="AG10" s="30" t="str">
        <f>IF(AF10&gt;12,'Mapping for calculation'!$A$8,IF(AF10&gt;=10,'Mapping for calculation'!$A$7,IF(AF10&gt;=7,'Mapping for calculation'!$A$6,IF(AF10&gt;=3,'Mapping for calculation'!$A$5,IF(AF10&gt;0,'Mapping for calculation'!$A$4,"-")))))</f>
        <v>-</v>
      </c>
    </row>
    <row r="11" spans="1:33" x14ac:dyDescent="0.2">
      <c r="A11" s="21" t="s">
        <v>319</v>
      </c>
      <c r="B11" s="21" t="s">
        <v>94</v>
      </c>
      <c r="C11" s="22" t="s">
        <v>65</v>
      </c>
      <c r="D11" s="15" t="s">
        <v>66</v>
      </c>
      <c r="E11" s="15" t="s">
        <v>15</v>
      </c>
      <c r="F11" s="15" t="s">
        <v>38</v>
      </c>
      <c r="G11" s="15" t="s">
        <v>20</v>
      </c>
      <c r="H11" s="15" t="s">
        <v>349</v>
      </c>
      <c r="I11" s="15" t="s">
        <v>67</v>
      </c>
      <c r="J11" s="16">
        <v>43742</v>
      </c>
      <c r="K11" s="16">
        <v>43920</v>
      </c>
      <c r="L11" s="16">
        <v>43951</v>
      </c>
      <c r="M11" s="17">
        <v>0</v>
      </c>
      <c r="N11" s="18">
        <v>5</v>
      </c>
      <c r="O11" s="18">
        <v>10</v>
      </c>
      <c r="P11" s="17">
        <v>5</v>
      </c>
      <c r="Q11" s="15" t="s">
        <v>0</v>
      </c>
      <c r="R11" s="17">
        <v>2</v>
      </c>
      <c r="S11" s="17">
        <v>4</v>
      </c>
      <c r="T11" s="18">
        <v>6</v>
      </c>
      <c r="U11" s="18"/>
      <c r="V11" s="17"/>
      <c r="W11" s="17"/>
      <c r="X11" s="17"/>
      <c r="Y11" s="17"/>
      <c r="Z11" s="17"/>
      <c r="AA11" s="17"/>
      <c r="AB11" s="17"/>
      <c r="AC11" s="17"/>
      <c r="AD11" s="29">
        <f t="shared" si="0"/>
        <v>17</v>
      </c>
      <c r="AE11" s="30" t="str">
        <f>IF(OR(E11="Closed",E11="Commissioned"),"No",IF(C11="","No",IF(K11&lt;='Mapping for calculation'!$A$1,"Yes","No")))</f>
        <v>No</v>
      </c>
      <c r="AF11" s="31">
        <f>IF(AE11="Yes",ROUND(('Mapping for calculation'!$A$1-Data!K11)/30.25,0),0)</f>
        <v>0</v>
      </c>
      <c r="AG11" s="30" t="str">
        <f>IF(AF11&gt;12,'Mapping for calculation'!$A$8,IF(AF11&gt;=10,'Mapping for calculation'!$A$7,IF(AF11&gt;=7,'Mapping for calculation'!$A$6,IF(AF11&gt;=3,'Mapping for calculation'!$A$5,IF(AF11&gt;0,'Mapping for calculation'!$A$4,"-")))))</f>
        <v>-</v>
      </c>
    </row>
    <row r="12" spans="1:33" x14ac:dyDescent="0.2">
      <c r="A12" s="21" t="s">
        <v>319</v>
      </c>
      <c r="B12" s="21" t="s">
        <v>94</v>
      </c>
      <c r="C12" s="22" t="s">
        <v>68</v>
      </c>
      <c r="D12" s="15" t="s">
        <v>69</v>
      </c>
      <c r="E12" s="15" t="s">
        <v>350</v>
      </c>
      <c r="F12" s="15" t="s">
        <v>32</v>
      </c>
      <c r="G12" s="15" t="s">
        <v>21</v>
      </c>
      <c r="H12" s="15" t="s">
        <v>349</v>
      </c>
      <c r="I12" s="15" t="s">
        <v>70</v>
      </c>
      <c r="J12" s="16">
        <v>43605</v>
      </c>
      <c r="K12" s="16">
        <v>43799</v>
      </c>
      <c r="L12" s="16">
        <v>43982</v>
      </c>
      <c r="M12" s="17">
        <v>0</v>
      </c>
      <c r="N12" s="18">
        <v>12</v>
      </c>
      <c r="O12" s="18">
        <v>10</v>
      </c>
      <c r="P12" s="17">
        <v>5</v>
      </c>
      <c r="Q12" s="15" t="s">
        <v>0</v>
      </c>
      <c r="R12" s="17">
        <v>2</v>
      </c>
      <c r="S12" s="17">
        <v>4</v>
      </c>
      <c r="T12" s="18">
        <v>6</v>
      </c>
      <c r="U12" s="17"/>
      <c r="V12" s="17"/>
      <c r="W12" s="17"/>
      <c r="X12" s="18"/>
      <c r="Y12" s="17"/>
      <c r="Z12" s="17"/>
      <c r="AA12" s="17"/>
      <c r="AB12" s="17"/>
      <c r="AC12" s="17"/>
      <c r="AD12" s="29">
        <f t="shared" si="0"/>
        <v>17</v>
      </c>
      <c r="AE12" s="30" t="str">
        <f>IF(OR(E12="Closed",E12="Commissioned"),"No",IF(C12="","No",IF(K12&lt;='Mapping for calculation'!$A$1,"Yes","No")))</f>
        <v>Yes</v>
      </c>
      <c r="AF12" s="31">
        <f>IF(AE12="Yes",ROUND(('Mapping for calculation'!$A$1-Data!K12)/30.25,0),0)</f>
        <v>3</v>
      </c>
      <c r="AG12" s="30" t="str">
        <f>IF(AF12&gt;12,'Mapping for calculation'!$A$8,IF(AF12&gt;=10,'Mapping for calculation'!$A$7,IF(AF12&gt;=7,'Mapping for calculation'!$A$6,IF(AF12&gt;=3,'Mapping for calculation'!$A$5,IF(AF12&gt;0,'Mapping for calculation'!$A$4,"-")))))</f>
        <v>3 to 6 months delayed</v>
      </c>
    </row>
    <row r="13" spans="1:33" x14ac:dyDescent="0.2">
      <c r="A13" s="21" t="s">
        <v>319</v>
      </c>
      <c r="B13" s="21" t="s">
        <v>94</v>
      </c>
      <c r="C13" s="22" t="s">
        <v>71</v>
      </c>
      <c r="D13" s="15" t="s">
        <v>72</v>
      </c>
      <c r="E13" s="15" t="s">
        <v>351</v>
      </c>
      <c r="F13" s="15" t="s">
        <v>32</v>
      </c>
      <c r="G13" s="15" t="s">
        <v>21</v>
      </c>
      <c r="H13" s="15" t="s">
        <v>349</v>
      </c>
      <c r="I13" s="15" t="s">
        <v>73</v>
      </c>
      <c r="J13" s="16">
        <v>43573</v>
      </c>
      <c r="K13" s="16">
        <v>43799</v>
      </c>
      <c r="L13" s="16">
        <v>43921</v>
      </c>
      <c r="M13" s="17">
        <v>0</v>
      </c>
      <c r="N13" s="18">
        <v>22</v>
      </c>
      <c r="O13" s="18">
        <v>10</v>
      </c>
      <c r="P13" s="17">
        <v>5</v>
      </c>
      <c r="Q13" s="15" t="s">
        <v>346</v>
      </c>
      <c r="R13" s="17">
        <v>2</v>
      </c>
      <c r="S13" s="17">
        <v>4</v>
      </c>
      <c r="T13" s="18">
        <v>6</v>
      </c>
      <c r="U13" s="17"/>
      <c r="V13" s="17"/>
      <c r="W13" s="17"/>
      <c r="X13" s="17"/>
      <c r="Y13" s="17"/>
      <c r="Z13" s="17"/>
      <c r="AA13" s="17"/>
      <c r="AB13" s="17"/>
      <c r="AC13" s="17"/>
      <c r="AD13" s="29">
        <f t="shared" si="0"/>
        <v>0</v>
      </c>
      <c r="AE13" s="30" t="str">
        <f>IF(OR(E13="Closed",E13="Commissioned"),"No",IF(C13="","No",IF(K13&lt;='Mapping for calculation'!$A$1,"Yes","No")))</f>
        <v>No</v>
      </c>
      <c r="AF13" s="31">
        <f>IF(AE13="Yes",ROUND(('Mapping for calculation'!$A$1-Data!K13)/30.25,0),0)</f>
        <v>0</v>
      </c>
      <c r="AG13" s="30" t="str">
        <f>IF(AF13&gt;12,'Mapping for calculation'!$A$8,IF(AF13&gt;=10,'Mapping for calculation'!$A$7,IF(AF13&gt;=7,'Mapping for calculation'!$A$6,IF(AF13&gt;=3,'Mapping for calculation'!$A$5,IF(AF13&gt;0,'Mapping for calculation'!$A$4,"-")))))</f>
        <v>-</v>
      </c>
    </row>
    <row r="14" spans="1:33" x14ac:dyDescent="0.2">
      <c r="A14" s="21" t="s">
        <v>319</v>
      </c>
      <c r="B14" s="21" t="s">
        <v>94</v>
      </c>
      <c r="C14" s="22" t="s">
        <v>74</v>
      </c>
      <c r="D14" s="15" t="s">
        <v>75</v>
      </c>
      <c r="E14" s="15" t="s">
        <v>19</v>
      </c>
      <c r="F14" s="15" t="s">
        <v>52</v>
      </c>
      <c r="G14" s="15" t="s">
        <v>76</v>
      </c>
      <c r="H14" s="15" t="s">
        <v>349</v>
      </c>
      <c r="I14" s="15" t="s">
        <v>77</v>
      </c>
      <c r="J14" s="16">
        <v>43559</v>
      </c>
      <c r="K14" s="16">
        <v>43768</v>
      </c>
      <c r="L14" s="16">
        <v>44104</v>
      </c>
      <c r="M14" s="17">
        <v>0</v>
      </c>
      <c r="N14" s="18">
        <v>333</v>
      </c>
      <c r="O14" s="18">
        <v>10</v>
      </c>
      <c r="P14" s="17">
        <v>5</v>
      </c>
      <c r="Q14" s="15" t="s">
        <v>0</v>
      </c>
      <c r="R14" s="17">
        <v>2</v>
      </c>
      <c r="S14" s="17">
        <v>4</v>
      </c>
      <c r="T14" s="18">
        <v>6</v>
      </c>
      <c r="U14" s="18"/>
      <c r="V14" s="17"/>
      <c r="W14" s="17"/>
      <c r="X14" s="17"/>
      <c r="Y14" s="17"/>
      <c r="Z14" s="17"/>
      <c r="AA14" s="17"/>
      <c r="AB14" s="17"/>
      <c r="AC14" s="17"/>
      <c r="AD14" s="29">
        <f t="shared" si="0"/>
        <v>0</v>
      </c>
      <c r="AE14" s="30" t="str">
        <f>IF(OR(E14="Closed",E14="Commissioned"),"No",IF(C14="","No",IF(K14&lt;='Mapping for calculation'!$A$1,"Yes","No")))</f>
        <v>No</v>
      </c>
      <c r="AF14" s="31">
        <f>IF(AE14="Yes",ROUND(('Mapping for calculation'!$A$1-Data!K14)/30.25,0),0)</f>
        <v>0</v>
      </c>
      <c r="AG14" s="30" t="str">
        <f>IF(AF14&gt;12,'Mapping for calculation'!$A$8,IF(AF14&gt;=10,'Mapping for calculation'!$A$7,IF(AF14&gt;=7,'Mapping for calculation'!$A$6,IF(AF14&gt;=3,'Mapping for calculation'!$A$5,IF(AF14&gt;0,'Mapping for calculation'!$A$4,"-")))))</f>
        <v>-</v>
      </c>
    </row>
    <row r="15" spans="1:33" x14ac:dyDescent="0.2">
      <c r="A15" s="21" t="s">
        <v>319</v>
      </c>
      <c r="B15" s="21" t="s">
        <v>94</v>
      </c>
      <c r="C15" s="22" t="s">
        <v>78</v>
      </c>
      <c r="D15" s="15" t="s">
        <v>79</v>
      </c>
      <c r="E15" s="15" t="s">
        <v>19</v>
      </c>
      <c r="F15" s="15" t="s">
        <v>32</v>
      </c>
      <c r="G15" s="15" t="s">
        <v>21</v>
      </c>
      <c r="H15" s="15" t="s">
        <v>349</v>
      </c>
      <c r="I15" s="15" t="s">
        <v>80</v>
      </c>
      <c r="J15" s="16">
        <v>43644</v>
      </c>
      <c r="K15" s="16">
        <v>43830</v>
      </c>
      <c r="L15" s="16">
        <v>43981</v>
      </c>
      <c r="M15" s="17">
        <v>0</v>
      </c>
      <c r="N15" s="18">
        <v>654</v>
      </c>
      <c r="O15" s="18">
        <v>10</v>
      </c>
      <c r="P15" s="17">
        <v>5</v>
      </c>
      <c r="Q15" s="15" t="s">
        <v>0</v>
      </c>
      <c r="R15" s="17">
        <v>2</v>
      </c>
      <c r="S15" s="17">
        <v>4</v>
      </c>
      <c r="T15" s="18">
        <v>6</v>
      </c>
      <c r="U15" s="17"/>
      <c r="V15" s="17"/>
      <c r="W15" s="17"/>
      <c r="X15" s="17"/>
      <c r="Y15" s="17"/>
      <c r="Z15" s="17"/>
      <c r="AA15" s="17"/>
      <c r="AB15" s="17"/>
      <c r="AC15" s="17"/>
      <c r="AD15" s="29">
        <f t="shared" si="0"/>
        <v>0</v>
      </c>
      <c r="AE15" s="30" t="str">
        <f>IF(OR(E15="Closed",E15="Commissioned"),"No",IF(C15="","No",IF(K15&lt;='Mapping for calculation'!$A$1,"Yes","No")))</f>
        <v>No</v>
      </c>
      <c r="AF15" s="31">
        <f>IF(AE15="Yes",ROUND(('Mapping for calculation'!$A$1-Data!K15)/30.25,0),0)</f>
        <v>0</v>
      </c>
      <c r="AG15" s="30" t="str">
        <f>IF(AF15&gt;12,'Mapping for calculation'!$A$8,IF(AF15&gt;=10,'Mapping for calculation'!$A$7,IF(AF15&gt;=7,'Mapping for calculation'!$A$6,IF(AF15&gt;=3,'Mapping for calculation'!$A$5,IF(AF15&gt;0,'Mapping for calculation'!$A$4,"-")))))</f>
        <v>-</v>
      </c>
    </row>
    <row r="16" spans="1:33" x14ac:dyDescent="0.2">
      <c r="A16" s="21" t="s">
        <v>319</v>
      </c>
      <c r="B16" s="21" t="s">
        <v>94</v>
      </c>
      <c r="C16" s="22" t="s">
        <v>81</v>
      </c>
      <c r="D16" s="15" t="s">
        <v>82</v>
      </c>
      <c r="E16" s="15" t="s">
        <v>19</v>
      </c>
      <c r="F16" s="15" t="s">
        <v>32</v>
      </c>
      <c r="G16" s="15" t="s">
        <v>33</v>
      </c>
      <c r="H16" s="15" t="s">
        <v>349</v>
      </c>
      <c r="I16" s="15" t="s">
        <v>83</v>
      </c>
      <c r="J16" s="16">
        <v>43789</v>
      </c>
      <c r="K16" s="16">
        <v>43830</v>
      </c>
      <c r="L16" s="16">
        <v>43799</v>
      </c>
      <c r="M16" s="17">
        <v>0</v>
      </c>
      <c r="N16" s="18">
        <v>24</v>
      </c>
      <c r="O16" s="18">
        <v>10</v>
      </c>
      <c r="P16" s="17">
        <v>5</v>
      </c>
      <c r="Q16" s="15" t="s">
        <v>0</v>
      </c>
      <c r="R16" s="17">
        <v>2</v>
      </c>
      <c r="S16" s="17">
        <v>4</v>
      </c>
      <c r="T16" s="18">
        <v>6</v>
      </c>
      <c r="U16" s="17"/>
      <c r="V16" s="17"/>
      <c r="W16" s="17"/>
      <c r="X16" s="17"/>
      <c r="Y16" s="17"/>
      <c r="Z16" s="17"/>
      <c r="AA16" s="17"/>
      <c r="AB16" s="17"/>
      <c r="AC16" s="17"/>
      <c r="AD16" s="29">
        <f t="shared" si="0"/>
        <v>0</v>
      </c>
      <c r="AE16" s="30" t="str">
        <f>IF(OR(E16="Closed",E16="Commissioned"),"No",IF(C16="","No",IF(K16&lt;='Mapping for calculation'!$A$1,"Yes","No")))</f>
        <v>No</v>
      </c>
      <c r="AF16" s="31">
        <f>IF(AE16="Yes",ROUND(('Mapping for calculation'!$A$1-Data!K16)/30.25,0),0)</f>
        <v>0</v>
      </c>
      <c r="AG16" s="30" t="str">
        <f>IF(AF16&gt;12,'Mapping for calculation'!$A$8,IF(AF16&gt;=10,'Mapping for calculation'!$A$7,IF(AF16&gt;=7,'Mapping for calculation'!$A$6,IF(AF16&gt;=3,'Mapping for calculation'!$A$5,IF(AF16&gt;0,'Mapping for calculation'!$A$4,"-")))))</f>
        <v>-</v>
      </c>
    </row>
    <row r="17" spans="1:33" x14ac:dyDescent="0.2">
      <c r="A17" s="21" t="s">
        <v>320</v>
      </c>
      <c r="B17" s="21" t="s">
        <v>321</v>
      </c>
      <c r="C17" s="22" t="s">
        <v>108</v>
      </c>
      <c r="D17" s="15" t="s">
        <v>109</v>
      </c>
      <c r="E17" s="15" t="s">
        <v>84</v>
      </c>
      <c r="F17" s="15" t="s">
        <v>27</v>
      </c>
      <c r="G17" s="15" t="s">
        <v>20</v>
      </c>
      <c r="H17" s="15" t="s">
        <v>349</v>
      </c>
      <c r="I17" s="15" t="s">
        <v>347</v>
      </c>
      <c r="J17" s="16">
        <v>43800</v>
      </c>
      <c r="K17" s="16">
        <v>44256</v>
      </c>
      <c r="L17" s="16">
        <v>44256</v>
      </c>
      <c r="M17" s="20">
        <v>8</v>
      </c>
      <c r="N17" s="18">
        <v>99</v>
      </c>
      <c r="O17" s="18">
        <v>10</v>
      </c>
      <c r="P17" s="17">
        <v>5</v>
      </c>
      <c r="Q17" s="15" t="s">
        <v>0</v>
      </c>
      <c r="R17" s="17">
        <v>2</v>
      </c>
      <c r="S17" s="17">
        <v>4</v>
      </c>
      <c r="T17" s="18">
        <v>6</v>
      </c>
      <c r="U17" s="17"/>
      <c r="V17" s="17"/>
      <c r="W17" s="18"/>
      <c r="X17" s="17"/>
      <c r="Y17" s="18"/>
      <c r="Z17" s="17"/>
      <c r="AA17" s="18"/>
      <c r="AB17" s="18"/>
      <c r="AC17" s="18"/>
      <c r="AD17" s="29">
        <f t="shared" si="0"/>
        <v>17</v>
      </c>
      <c r="AE17" s="30" t="str">
        <f>IF(OR(E17="Closed",E17="Commissioned"),"No",IF(C17="","No",IF(K17&lt;='Mapping for calculation'!$A$1,"Yes","No")))</f>
        <v>No</v>
      </c>
      <c r="AF17" s="31">
        <f>IF(AE17="Yes",ROUND(('Mapping for calculation'!$A$1-Data!K17)/30.25,0),0)</f>
        <v>0</v>
      </c>
      <c r="AG17" s="30" t="str">
        <f>IF(AF17&gt;12,'Mapping for calculation'!$A$8,IF(AF17&gt;=10,'Mapping for calculation'!$A$7,IF(AF17&gt;=7,'Mapping for calculation'!$A$6,IF(AF17&gt;=3,'Mapping for calculation'!$A$5,IF(AF17&gt;0,'Mapping for calculation'!$A$4,"-")))))</f>
        <v>-</v>
      </c>
    </row>
    <row r="18" spans="1:33" x14ac:dyDescent="0.2">
      <c r="A18" s="21" t="s">
        <v>320</v>
      </c>
      <c r="B18" s="21" t="s">
        <v>321</v>
      </c>
      <c r="C18" s="22" t="s">
        <v>110</v>
      </c>
      <c r="D18" s="15" t="s">
        <v>111</v>
      </c>
      <c r="E18" s="15" t="s">
        <v>16</v>
      </c>
      <c r="F18" s="15" t="s">
        <v>27</v>
      </c>
      <c r="G18" s="15" t="s">
        <v>20</v>
      </c>
      <c r="H18" s="15" t="s">
        <v>349</v>
      </c>
      <c r="I18" s="15" t="s">
        <v>112</v>
      </c>
      <c r="J18" s="16">
        <v>43831</v>
      </c>
      <c r="K18" s="16">
        <v>44348</v>
      </c>
      <c r="L18" s="16">
        <v>44348</v>
      </c>
      <c r="M18" s="20">
        <v>8</v>
      </c>
      <c r="N18" s="18">
        <v>886</v>
      </c>
      <c r="O18" s="18">
        <v>10</v>
      </c>
      <c r="P18" s="17">
        <v>5</v>
      </c>
      <c r="Q18" s="15" t="s">
        <v>0</v>
      </c>
      <c r="R18" s="17">
        <v>2</v>
      </c>
      <c r="S18" s="17">
        <v>4</v>
      </c>
      <c r="T18" s="18">
        <v>6</v>
      </c>
      <c r="U18" s="17"/>
      <c r="V18" s="18"/>
      <c r="W18" s="17"/>
      <c r="X18" s="18"/>
      <c r="Y18" s="17"/>
      <c r="Z18" s="18"/>
      <c r="AA18" s="18"/>
      <c r="AB18" s="18"/>
      <c r="AC18" s="18"/>
      <c r="AD18" s="29">
        <f t="shared" si="0"/>
        <v>17</v>
      </c>
      <c r="AE18" s="30" t="str">
        <f>IF(OR(E18="Closed",E18="Commissioned"),"No",IF(C18="","No",IF(K18&lt;='Mapping for calculation'!$A$1,"Yes","No")))</f>
        <v>No</v>
      </c>
      <c r="AF18" s="31">
        <f>IF(AE18="Yes",ROUND(('Mapping for calculation'!$A$1-Data!K18)/30.25,0),0)</f>
        <v>0</v>
      </c>
      <c r="AG18" s="30" t="str">
        <f>IF(AF18&gt;12,'Mapping for calculation'!$A$8,IF(AF18&gt;=10,'Mapping for calculation'!$A$7,IF(AF18&gt;=7,'Mapping for calculation'!$A$6,IF(AF18&gt;=3,'Mapping for calculation'!$A$5,IF(AF18&gt;0,'Mapping for calculation'!$A$4,"-")))))</f>
        <v>-</v>
      </c>
    </row>
    <row r="19" spans="1:33" x14ac:dyDescent="0.2">
      <c r="A19" s="21" t="s">
        <v>320</v>
      </c>
      <c r="B19" s="21" t="s">
        <v>321</v>
      </c>
      <c r="C19" s="22" t="s">
        <v>113</v>
      </c>
      <c r="D19" s="15" t="s">
        <v>114</v>
      </c>
      <c r="E19" s="15" t="s">
        <v>351</v>
      </c>
      <c r="F19" s="15" t="s">
        <v>27</v>
      </c>
      <c r="G19" s="15" t="s">
        <v>20</v>
      </c>
      <c r="H19" s="15" t="s">
        <v>349</v>
      </c>
      <c r="I19" s="15" t="s">
        <v>115</v>
      </c>
      <c r="J19" s="16">
        <v>43436</v>
      </c>
      <c r="K19" s="16">
        <v>44105</v>
      </c>
      <c r="L19" s="16">
        <v>44105</v>
      </c>
      <c r="M19" s="20">
        <v>10.1</v>
      </c>
      <c r="N19" s="18">
        <v>33</v>
      </c>
      <c r="O19" s="18">
        <v>10</v>
      </c>
      <c r="P19" s="17">
        <v>5</v>
      </c>
      <c r="Q19" s="15" t="s">
        <v>116</v>
      </c>
      <c r="R19" s="17">
        <v>2</v>
      </c>
      <c r="S19" s="17">
        <v>4</v>
      </c>
      <c r="T19" s="18">
        <v>6</v>
      </c>
      <c r="U19" s="18"/>
      <c r="V19" s="17"/>
      <c r="W19" s="18"/>
      <c r="X19" s="18"/>
      <c r="Y19" s="18"/>
      <c r="Z19" s="18"/>
      <c r="AA19" s="18"/>
      <c r="AB19" s="17"/>
      <c r="AC19" s="17"/>
      <c r="AD19" s="29">
        <f t="shared" si="0"/>
        <v>0</v>
      </c>
      <c r="AE19" s="30" t="str">
        <f>IF(OR(E19="Closed",E19="Commissioned"),"No",IF(C19="","No",IF(K19&lt;='Mapping for calculation'!$A$1,"Yes","No")))</f>
        <v>No</v>
      </c>
      <c r="AF19" s="31">
        <f>IF(AE19="Yes",ROUND(('Mapping for calculation'!$A$1-Data!K19)/30.25,0),0)</f>
        <v>0</v>
      </c>
      <c r="AG19" s="30" t="str">
        <f>IF(AF19&gt;12,'Mapping for calculation'!$A$8,IF(AF19&gt;=10,'Mapping for calculation'!$A$7,IF(AF19&gt;=7,'Mapping for calculation'!$A$6,IF(AF19&gt;=3,'Mapping for calculation'!$A$5,IF(AF19&gt;0,'Mapping for calculation'!$A$4,"-")))))</f>
        <v>-</v>
      </c>
    </row>
    <row r="20" spans="1:33" x14ac:dyDescent="0.2">
      <c r="A20" s="21" t="s">
        <v>320</v>
      </c>
      <c r="B20" s="21" t="s">
        <v>321</v>
      </c>
      <c r="C20" s="22" t="s">
        <v>117</v>
      </c>
      <c r="D20" s="15" t="s">
        <v>118</v>
      </c>
      <c r="E20" s="15" t="s">
        <v>350</v>
      </c>
      <c r="F20" s="15" t="s">
        <v>38</v>
      </c>
      <c r="G20" s="15" t="s">
        <v>39</v>
      </c>
      <c r="H20" s="15" t="s">
        <v>349</v>
      </c>
      <c r="I20" s="15" t="s">
        <v>119</v>
      </c>
      <c r="J20" s="16">
        <v>43800</v>
      </c>
      <c r="K20" s="16">
        <v>44136</v>
      </c>
      <c r="L20" s="16">
        <v>44136</v>
      </c>
      <c r="M20" s="20">
        <v>8</v>
      </c>
      <c r="N20" s="18">
        <v>67</v>
      </c>
      <c r="O20" s="18">
        <v>10</v>
      </c>
      <c r="P20" s="17">
        <v>5</v>
      </c>
      <c r="Q20" s="15" t="s">
        <v>0</v>
      </c>
      <c r="R20" s="17">
        <v>2</v>
      </c>
      <c r="S20" s="17">
        <v>4</v>
      </c>
      <c r="T20" s="18">
        <v>6</v>
      </c>
      <c r="U20" s="17"/>
      <c r="V20" s="18"/>
      <c r="W20" s="18"/>
      <c r="X20" s="17"/>
      <c r="Y20" s="18"/>
      <c r="Z20" s="18"/>
      <c r="AA20" s="18"/>
      <c r="AB20" s="18"/>
      <c r="AC20" s="17"/>
      <c r="AD20" s="29">
        <f t="shared" si="0"/>
        <v>17</v>
      </c>
      <c r="AE20" s="30" t="str">
        <f>IF(OR(E20="Closed",E20="Commissioned"),"No",IF(C20="","No",IF(K20&lt;='Mapping for calculation'!$A$1,"Yes","No")))</f>
        <v>No</v>
      </c>
      <c r="AF20" s="31">
        <f>IF(AE20="Yes",ROUND(('Mapping for calculation'!$A$1-Data!K20)/30.25,0),0)</f>
        <v>0</v>
      </c>
      <c r="AG20" s="30" t="str">
        <f>IF(AF20&gt;12,'Mapping for calculation'!$A$8,IF(AF20&gt;=10,'Mapping for calculation'!$A$7,IF(AF20&gt;=7,'Mapping for calculation'!$A$6,IF(AF20&gt;=3,'Mapping for calculation'!$A$5,IF(AF20&gt;0,'Mapping for calculation'!$A$4,"-")))))</f>
        <v>-</v>
      </c>
    </row>
    <row r="21" spans="1:33" x14ac:dyDescent="0.2">
      <c r="A21" s="21" t="s">
        <v>322</v>
      </c>
      <c r="B21" s="21" t="s">
        <v>308</v>
      </c>
      <c r="C21" s="22" t="s">
        <v>126</v>
      </c>
      <c r="D21" s="15" t="s">
        <v>127</v>
      </c>
      <c r="E21" s="15" t="s">
        <v>16</v>
      </c>
      <c r="F21" s="15" t="s">
        <v>38</v>
      </c>
      <c r="G21" s="14" t="s">
        <v>0</v>
      </c>
      <c r="H21" s="15" t="s">
        <v>349</v>
      </c>
      <c r="I21" s="15" t="s">
        <v>0</v>
      </c>
      <c r="J21" s="16">
        <v>43890</v>
      </c>
      <c r="K21" s="16">
        <v>44196</v>
      </c>
      <c r="L21" s="16">
        <v>44347</v>
      </c>
      <c r="M21" s="20">
        <v>8</v>
      </c>
      <c r="N21" s="18">
        <v>88</v>
      </c>
      <c r="O21" s="18">
        <v>10</v>
      </c>
      <c r="P21" s="17">
        <v>5</v>
      </c>
      <c r="Q21" s="15" t="s">
        <v>0</v>
      </c>
      <c r="R21" s="17">
        <v>2</v>
      </c>
      <c r="S21" s="17">
        <v>4</v>
      </c>
      <c r="T21" s="18">
        <v>6</v>
      </c>
      <c r="U21" s="17"/>
      <c r="V21" s="17"/>
      <c r="W21" s="17"/>
      <c r="X21" s="17"/>
      <c r="Y21" s="18"/>
      <c r="Z21" s="17"/>
      <c r="AA21" s="17"/>
      <c r="AB21" s="17"/>
      <c r="AC21" s="17"/>
      <c r="AD21" s="29">
        <f t="shared" si="0"/>
        <v>17</v>
      </c>
      <c r="AE21" s="30" t="str">
        <f>IF(OR(E21="Closed",E21="Commissioned"),"No",IF(C21="","No",IF(K21&lt;='Mapping for calculation'!$A$1,"Yes","No")))</f>
        <v>No</v>
      </c>
      <c r="AF21" s="31">
        <f>IF(AE21="Yes",ROUND(('Mapping for calculation'!$A$1-Data!K21)/30.25,0),0)</f>
        <v>0</v>
      </c>
      <c r="AG21" s="30" t="str">
        <f>IF(AF21&gt;12,'Mapping for calculation'!$A$8,IF(AF21&gt;=10,'Mapping for calculation'!$A$7,IF(AF21&gt;=7,'Mapping for calculation'!$A$6,IF(AF21&gt;=3,'Mapping for calculation'!$A$5,IF(AF21&gt;0,'Mapping for calculation'!$A$4,"-")))))</f>
        <v>-</v>
      </c>
    </row>
    <row r="22" spans="1:33" x14ac:dyDescent="0.2">
      <c r="A22" s="21" t="s">
        <v>322</v>
      </c>
      <c r="B22" s="21" t="s">
        <v>308</v>
      </c>
      <c r="C22" s="22" t="s">
        <v>128</v>
      </c>
      <c r="D22" s="15" t="s">
        <v>129</v>
      </c>
      <c r="E22" s="15" t="s">
        <v>15</v>
      </c>
      <c r="F22" s="15" t="s">
        <v>27</v>
      </c>
      <c r="G22" s="14" t="s">
        <v>0</v>
      </c>
      <c r="H22" s="15" t="s">
        <v>349</v>
      </c>
      <c r="I22" s="15" t="s">
        <v>130</v>
      </c>
      <c r="J22" s="19"/>
      <c r="K22" s="16">
        <v>44196</v>
      </c>
      <c r="L22" s="16">
        <v>44227</v>
      </c>
      <c r="M22" s="20">
        <v>5</v>
      </c>
      <c r="N22" s="18">
        <v>45</v>
      </c>
      <c r="O22" s="18">
        <v>10</v>
      </c>
      <c r="P22" s="17">
        <v>5</v>
      </c>
      <c r="Q22" s="15" t="s">
        <v>0</v>
      </c>
      <c r="R22" s="17">
        <v>2</v>
      </c>
      <c r="S22" s="17">
        <v>4</v>
      </c>
      <c r="T22" s="18">
        <v>6</v>
      </c>
      <c r="U22" s="17"/>
      <c r="V22" s="17"/>
      <c r="W22" s="17"/>
      <c r="X22" s="17"/>
      <c r="Y22" s="18"/>
      <c r="Z22" s="18"/>
      <c r="AA22" s="18"/>
      <c r="AB22" s="18"/>
      <c r="AC22" s="18"/>
      <c r="AD22" s="29">
        <f t="shared" si="0"/>
        <v>17</v>
      </c>
      <c r="AE22" s="30" t="str">
        <f>IF(OR(E22="Closed",E22="Commissioned"),"No",IF(C22="","No",IF(K22&lt;='Mapping for calculation'!$A$1,"Yes","No")))</f>
        <v>No</v>
      </c>
      <c r="AF22" s="31">
        <f>IF(AE22="Yes",ROUND(('Mapping for calculation'!$A$1-Data!K22)/30.25,0),0)</f>
        <v>0</v>
      </c>
      <c r="AG22" s="30" t="str">
        <f>IF(AF22&gt;12,'Mapping for calculation'!$A$8,IF(AF22&gt;=10,'Mapping for calculation'!$A$7,IF(AF22&gt;=7,'Mapping for calculation'!$A$6,IF(AF22&gt;=3,'Mapping for calculation'!$A$5,IF(AF22&gt;0,'Mapping for calculation'!$A$4,"-")))))</f>
        <v>-</v>
      </c>
    </row>
    <row r="23" spans="1:33" x14ac:dyDescent="0.2">
      <c r="A23" s="21" t="s">
        <v>322</v>
      </c>
      <c r="B23" s="21" t="s">
        <v>308</v>
      </c>
      <c r="C23" s="22" t="s">
        <v>131</v>
      </c>
      <c r="D23" s="15" t="s">
        <v>132</v>
      </c>
      <c r="E23" s="15" t="s">
        <v>15</v>
      </c>
      <c r="F23" s="14" t="s">
        <v>0</v>
      </c>
      <c r="G23" s="15" t="s">
        <v>76</v>
      </c>
      <c r="H23" s="15" t="s">
        <v>349</v>
      </c>
      <c r="I23" s="15" t="s">
        <v>133</v>
      </c>
      <c r="J23" s="19"/>
      <c r="K23" s="16">
        <v>43982</v>
      </c>
      <c r="L23" s="16">
        <v>43982</v>
      </c>
      <c r="M23" s="20">
        <v>10</v>
      </c>
      <c r="N23" s="18">
        <v>33</v>
      </c>
      <c r="O23" s="18">
        <v>10</v>
      </c>
      <c r="P23" s="17">
        <v>5</v>
      </c>
      <c r="Q23" s="15" t="s">
        <v>0</v>
      </c>
      <c r="R23" s="17">
        <v>2</v>
      </c>
      <c r="S23" s="17">
        <v>4</v>
      </c>
      <c r="T23" s="18">
        <v>6</v>
      </c>
      <c r="U23" s="17"/>
      <c r="V23" s="17"/>
      <c r="W23" s="17"/>
      <c r="X23" s="17"/>
      <c r="Y23" s="17"/>
      <c r="Z23" s="17"/>
      <c r="AA23" s="18"/>
      <c r="AB23" s="17"/>
      <c r="AC23" s="17"/>
      <c r="AD23" s="29">
        <f t="shared" si="0"/>
        <v>17</v>
      </c>
      <c r="AE23" s="30" t="str">
        <f>IF(OR(E23="Closed",E23="Commissioned"),"No",IF(C23="","No",IF(K23&lt;='Mapping for calculation'!$A$1,"Yes","No")))</f>
        <v>No</v>
      </c>
      <c r="AF23" s="31">
        <f>IF(AE23="Yes",ROUND(('Mapping for calculation'!$A$1-Data!K23)/30.25,0),0)</f>
        <v>0</v>
      </c>
      <c r="AG23" s="30" t="str">
        <f>IF(AF23&gt;12,'Mapping for calculation'!$A$8,IF(AF23&gt;=10,'Mapping for calculation'!$A$7,IF(AF23&gt;=7,'Mapping for calculation'!$A$6,IF(AF23&gt;=3,'Mapping for calculation'!$A$5,IF(AF23&gt;0,'Mapping for calculation'!$A$4,"-")))))</f>
        <v>-</v>
      </c>
    </row>
    <row r="24" spans="1:33" x14ac:dyDescent="0.2">
      <c r="A24" s="21" t="s">
        <v>322</v>
      </c>
      <c r="B24" s="21" t="s">
        <v>308</v>
      </c>
      <c r="C24" s="22" t="s">
        <v>134</v>
      </c>
      <c r="D24" s="15" t="s">
        <v>135</v>
      </c>
      <c r="E24" s="15" t="s">
        <v>351</v>
      </c>
      <c r="F24" s="15" t="s">
        <v>17</v>
      </c>
      <c r="G24" s="14" t="s">
        <v>0</v>
      </c>
      <c r="H24" s="15" t="s">
        <v>349</v>
      </c>
      <c r="I24" s="15" t="s">
        <v>136</v>
      </c>
      <c r="J24" s="19"/>
      <c r="K24" s="16">
        <v>43890</v>
      </c>
      <c r="L24" s="16">
        <v>43890</v>
      </c>
      <c r="M24" s="20">
        <v>10</v>
      </c>
      <c r="N24" s="18">
        <v>23</v>
      </c>
      <c r="O24" s="18">
        <v>10</v>
      </c>
      <c r="P24" s="17">
        <v>5</v>
      </c>
      <c r="Q24" s="15" t="s">
        <v>137</v>
      </c>
      <c r="R24" s="17">
        <v>2</v>
      </c>
      <c r="S24" s="17">
        <v>4</v>
      </c>
      <c r="T24" s="18">
        <v>6</v>
      </c>
      <c r="U24" s="17"/>
      <c r="V24" s="17"/>
      <c r="W24" s="17"/>
      <c r="X24" s="17"/>
      <c r="Y24" s="17"/>
      <c r="Z24" s="17"/>
      <c r="AA24" s="17"/>
      <c r="AB24" s="17"/>
      <c r="AC24" s="17"/>
      <c r="AD24" s="29">
        <f t="shared" si="0"/>
        <v>0</v>
      </c>
      <c r="AE24" s="30" t="str">
        <f>IF(OR(E24="Closed",E24="Commissioned"),"No",IF(C24="","No",IF(K24&lt;='Mapping for calculation'!$A$1,"Yes","No")))</f>
        <v>No</v>
      </c>
      <c r="AF24" s="31">
        <f>IF(AE24="Yes",ROUND(('Mapping for calculation'!$A$1-Data!K24)/30.25,0),0)</f>
        <v>0</v>
      </c>
      <c r="AG24" s="30" t="str">
        <f>IF(AF24&gt;12,'Mapping for calculation'!$A$8,IF(AF24&gt;=10,'Mapping for calculation'!$A$7,IF(AF24&gt;=7,'Mapping for calculation'!$A$6,IF(AF24&gt;=3,'Mapping for calculation'!$A$5,IF(AF24&gt;0,'Mapping for calculation'!$A$4,"-")))))</f>
        <v>-</v>
      </c>
    </row>
    <row r="25" spans="1:33" x14ac:dyDescent="0.2">
      <c r="A25" s="21" t="s">
        <v>322</v>
      </c>
      <c r="B25" s="21" t="s">
        <v>308</v>
      </c>
      <c r="C25" s="22" t="s">
        <v>138</v>
      </c>
      <c r="D25" s="15" t="s">
        <v>139</v>
      </c>
      <c r="E25" s="15" t="s">
        <v>15</v>
      </c>
      <c r="F25" s="15" t="s">
        <v>46</v>
      </c>
      <c r="G25" s="14" t="s">
        <v>0</v>
      </c>
      <c r="H25" s="15" t="s">
        <v>349</v>
      </c>
      <c r="I25" s="15" t="s">
        <v>140</v>
      </c>
      <c r="J25" s="19"/>
      <c r="K25" s="16">
        <v>43921</v>
      </c>
      <c r="L25" s="16">
        <v>43921</v>
      </c>
      <c r="M25" s="20">
        <v>5</v>
      </c>
      <c r="N25" s="18">
        <v>45</v>
      </c>
      <c r="O25" s="18">
        <v>10</v>
      </c>
      <c r="P25" s="17">
        <v>5</v>
      </c>
      <c r="Q25" s="15" t="s">
        <v>0</v>
      </c>
      <c r="R25" s="17">
        <v>2</v>
      </c>
      <c r="S25" s="17">
        <v>4</v>
      </c>
      <c r="T25" s="18">
        <v>6</v>
      </c>
      <c r="U25" s="17"/>
      <c r="V25" s="17"/>
      <c r="W25" s="17"/>
      <c r="X25" s="17"/>
      <c r="Y25" s="17"/>
      <c r="Z25" s="17"/>
      <c r="AA25" s="17"/>
      <c r="AB25" s="17"/>
      <c r="AC25" s="17"/>
      <c r="AD25" s="29">
        <f t="shared" si="0"/>
        <v>17</v>
      </c>
      <c r="AE25" s="30" t="str">
        <f>IF(OR(E25="Closed",E25="Commissioned"),"No",IF(C25="","No",IF(K25&lt;='Mapping for calculation'!$A$1,"Yes","No")))</f>
        <v>No</v>
      </c>
      <c r="AF25" s="31">
        <f>IF(AE25="Yes",ROUND(('Mapping for calculation'!$A$1-Data!K25)/30.25,0),0)</f>
        <v>0</v>
      </c>
      <c r="AG25" s="30" t="str">
        <f>IF(AF25&gt;12,'Mapping for calculation'!$A$8,IF(AF25&gt;=10,'Mapping for calculation'!$A$7,IF(AF25&gt;=7,'Mapping for calculation'!$A$6,IF(AF25&gt;=3,'Mapping for calculation'!$A$5,IF(AF25&gt;0,'Mapping for calculation'!$A$4,"-")))))</f>
        <v>-</v>
      </c>
    </row>
    <row r="26" spans="1:33" x14ac:dyDescent="0.2">
      <c r="A26" s="21" t="s">
        <v>323</v>
      </c>
      <c r="B26" s="21" t="s">
        <v>308</v>
      </c>
      <c r="C26" s="22" t="s">
        <v>290</v>
      </c>
      <c r="D26" s="15" t="s">
        <v>291</v>
      </c>
      <c r="E26" s="15" t="s">
        <v>15</v>
      </c>
      <c r="F26" s="15" t="s">
        <v>17</v>
      </c>
      <c r="G26" s="15" t="s">
        <v>22</v>
      </c>
      <c r="H26" s="15" t="s">
        <v>349</v>
      </c>
      <c r="I26" s="15" t="s">
        <v>292</v>
      </c>
      <c r="J26" s="19"/>
      <c r="K26" s="16">
        <v>44013</v>
      </c>
      <c r="L26" s="16">
        <v>44013</v>
      </c>
      <c r="M26" s="20">
        <v>8</v>
      </c>
      <c r="N26" s="18">
        <v>5</v>
      </c>
      <c r="O26" s="18">
        <v>10</v>
      </c>
      <c r="P26" s="17">
        <v>5</v>
      </c>
      <c r="Q26" s="15" t="s">
        <v>0</v>
      </c>
      <c r="R26" s="17">
        <v>2</v>
      </c>
      <c r="S26" s="17">
        <v>4</v>
      </c>
      <c r="T26" s="18">
        <v>6</v>
      </c>
      <c r="U26" s="17"/>
      <c r="V26" s="17"/>
      <c r="W26" s="17"/>
      <c r="X26" s="18"/>
      <c r="Y26" s="18"/>
      <c r="Z26" s="18"/>
      <c r="AA26" s="18"/>
      <c r="AB26" s="17"/>
      <c r="AC26" s="17"/>
      <c r="AD26" s="29">
        <f t="shared" si="0"/>
        <v>17</v>
      </c>
      <c r="AE26" s="30" t="str">
        <f>IF(OR(E26="Closed",E26="Commissioned"),"No",IF(C26="","No",IF(K26&lt;='Mapping for calculation'!$A$1,"Yes","No")))</f>
        <v>No</v>
      </c>
      <c r="AF26" s="31">
        <f>IF(AE26="Yes",ROUND(('Mapping for calculation'!$A$1-Data!K26)/30.25,0),0)</f>
        <v>0</v>
      </c>
      <c r="AG26" s="30" t="str">
        <f>IF(AF26&gt;12,'Mapping for calculation'!$A$8,IF(AF26&gt;=10,'Mapping for calculation'!$A$7,IF(AF26&gt;=7,'Mapping for calculation'!$A$6,IF(AF26&gt;=3,'Mapping for calculation'!$A$5,IF(AF26&gt;0,'Mapping for calculation'!$A$4,"-")))))</f>
        <v>-</v>
      </c>
    </row>
    <row r="27" spans="1:33" x14ac:dyDescent="0.2">
      <c r="A27" s="21" t="s">
        <v>323</v>
      </c>
      <c r="B27" s="21" t="s">
        <v>308</v>
      </c>
      <c r="C27" s="22" t="s">
        <v>293</v>
      </c>
      <c r="D27" s="15" t="s">
        <v>294</v>
      </c>
      <c r="E27" s="15" t="s">
        <v>19</v>
      </c>
      <c r="F27" s="15" t="s">
        <v>17</v>
      </c>
      <c r="G27" s="15" t="s">
        <v>22</v>
      </c>
      <c r="H27" s="15" t="s">
        <v>349</v>
      </c>
      <c r="I27" s="15" t="s">
        <v>295</v>
      </c>
      <c r="J27" s="19"/>
      <c r="K27" s="16">
        <v>43831</v>
      </c>
      <c r="L27" s="16">
        <v>43891</v>
      </c>
      <c r="M27" s="20">
        <v>20</v>
      </c>
      <c r="N27" s="18">
        <v>12</v>
      </c>
      <c r="O27" s="18">
        <v>10</v>
      </c>
      <c r="P27" s="17">
        <v>5</v>
      </c>
      <c r="Q27" s="15" t="s">
        <v>0</v>
      </c>
      <c r="R27" s="17">
        <v>2</v>
      </c>
      <c r="S27" s="17">
        <v>4</v>
      </c>
      <c r="T27" s="18">
        <v>6</v>
      </c>
      <c r="U27" s="17"/>
      <c r="V27" s="17"/>
      <c r="W27" s="17"/>
      <c r="X27" s="17"/>
      <c r="Y27" s="17"/>
      <c r="Z27" s="17"/>
      <c r="AA27" s="17"/>
      <c r="AB27" s="17"/>
      <c r="AC27" s="17"/>
      <c r="AD27" s="29">
        <f t="shared" si="0"/>
        <v>0</v>
      </c>
      <c r="AE27" s="30" t="str">
        <f>IF(OR(E27="Closed",E27="Commissioned"),"No",IF(C27="","No",IF(K27&lt;='Mapping for calculation'!$A$1,"Yes","No")))</f>
        <v>No</v>
      </c>
      <c r="AF27" s="31">
        <f>IF(AE27="Yes",ROUND(('Mapping for calculation'!$A$1-Data!K27)/30.25,0),0)</f>
        <v>0</v>
      </c>
      <c r="AG27" s="30" t="str">
        <f>IF(AF27&gt;12,'Mapping for calculation'!$A$8,IF(AF27&gt;=10,'Mapping for calculation'!$A$7,IF(AF27&gt;=7,'Mapping for calculation'!$A$6,IF(AF27&gt;=3,'Mapping for calculation'!$A$5,IF(AF27&gt;0,'Mapping for calculation'!$A$4,"-")))))</f>
        <v>-</v>
      </c>
    </row>
    <row r="28" spans="1:33" x14ac:dyDescent="0.2">
      <c r="A28" s="21" t="s">
        <v>323</v>
      </c>
      <c r="B28" s="21" t="s">
        <v>308</v>
      </c>
      <c r="C28" s="22" t="s">
        <v>296</v>
      </c>
      <c r="D28" s="15" t="s">
        <v>297</v>
      </c>
      <c r="E28" s="15" t="s">
        <v>15</v>
      </c>
      <c r="F28" s="15" t="s">
        <v>17</v>
      </c>
      <c r="G28" s="15" t="s">
        <v>22</v>
      </c>
      <c r="H28" s="15" t="s">
        <v>349</v>
      </c>
      <c r="I28" s="15" t="s">
        <v>298</v>
      </c>
      <c r="J28" s="19"/>
      <c r="K28" s="16">
        <v>43800</v>
      </c>
      <c r="L28" s="16">
        <v>43922</v>
      </c>
      <c r="M28" s="20">
        <v>8</v>
      </c>
      <c r="N28" s="18">
        <v>22</v>
      </c>
      <c r="O28" s="18">
        <v>10</v>
      </c>
      <c r="P28" s="17">
        <v>5</v>
      </c>
      <c r="Q28" s="15" t="s">
        <v>0</v>
      </c>
      <c r="R28" s="17">
        <v>2</v>
      </c>
      <c r="S28" s="17">
        <v>4</v>
      </c>
      <c r="T28" s="18">
        <v>6</v>
      </c>
      <c r="U28" s="17"/>
      <c r="V28" s="17"/>
      <c r="W28" s="17"/>
      <c r="X28" s="17"/>
      <c r="Y28" s="17"/>
      <c r="Z28" s="17"/>
      <c r="AA28" s="17"/>
      <c r="AB28" s="17"/>
      <c r="AC28" s="17"/>
      <c r="AD28" s="29">
        <f t="shared" si="0"/>
        <v>17</v>
      </c>
      <c r="AE28" s="30" t="str">
        <f>IF(OR(E28="Closed",E28="Commissioned"),"No",IF(C28="","No",IF(K28&lt;='Mapping for calculation'!$A$1,"Yes","No")))</f>
        <v>Yes</v>
      </c>
      <c r="AF28" s="31">
        <f>IF(AE28="Yes",ROUND(('Mapping for calculation'!$A$1-Data!K28)/30.25,0),0)</f>
        <v>3</v>
      </c>
      <c r="AG28" s="30" t="str">
        <f>IF(AF28&gt;12,'Mapping for calculation'!$A$8,IF(AF28&gt;=10,'Mapping for calculation'!$A$7,IF(AF28&gt;=7,'Mapping for calculation'!$A$6,IF(AF28&gt;=3,'Mapping for calculation'!$A$5,IF(AF28&gt;0,'Mapping for calculation'!$A$4,"-")))))</f>
        <v>3 to 6 months delayed</v>
      </c>
    </row>
    <row r="29" spans="1:33" x14ac:dyDescent="0.2">
      <c r="A29" s="21" t="s">
        <v>323</v>
      </c>
      <c r="B29" s="21" t="s">
        <v>308</v>
      </c>
      <c r="C29" s="22" t="s">
        <v>299</v>
      </c>
      <c r="D29" s="15" t="s">
        <v>300</v>
      </c>
      <c r="E29" s="15" t="s">
        <v>15</v>
      </c>
      <c r="F29" s="15" t="s">
        <v>32</v>
      </c>
      <c r="G29" s="15" t="s">
        <v>76</v>
      </c>
      <c r="H29" s="15" t="s">
        <v>349</v>
      </c>
      <c r="I29" s="15" t="s">
        <v>301</v>
      </c>
      <c r="J29" s="19"/>
      <c r="K29" s="16">
        <v>43862</v>
      </c>
      <c r="L29" s="16">
        <v>43922</v>
      </c>
      <c r="M29" s="20">
        <v>20</v>
      </c>
      <c r="N29" s="18">
        <v>4</v>
      </c>
      <c r="O29" s="18">
        <v>10</v>
      </c>
      <c r="P29" s="17">
        <v>5</v>
      </c>
      <c r="Q29" s="15" t="s">
        <v>0</v>
      </c>
      <c r="R29" s="17">
        <v>2</v>
      </c>
      <c r="S29" s="17">
        <v>4</v>
      </c>
      <c r="T29" s="18">
        <v>6</v>
      </c>
      <c r="U29" s="17"/>
      <c r="V29" s="17"/>
      <c r="W29" s="17"/>
      <c r="X29" s="17"/>
      <c r="Y29" s="17"/>
      <c r="Z29" s="18"/>
      <c r="AA29" s="17"/>
      <c r="AB29" s="17"/>
      <c r="AC29" s="17"/>
      <c r="AD29" s="29">
        <f t="shared" si="0"/>
        <v>17</v>
      </c>
      <c r="AE29" s="30" t="str">
        <f>IF(OR(E29="Closed",E29="Commissioned"),"No",IF(C29="","No",IF(K29&lt;='Mapping for calculation'!$A$1,"Yes","No")))</f>
        <v>Yes</v>
      </c>
      <c r="AF29" s="31">
        <f>IF(AE29="Yes",ROUND(('Mapping for calculation'!$A$1-Data!K29)/30.25,0),0)</f>
        <v>1</v>
      </c>
      <c r="AG29" s="30" t="str">
        <f>IF(AF29&gt;12,'Mapping for calculation'!$A$8,IF(AF29&gt;=10,'Mapping for calculation'!$A$7,IF(AF29&gt;=7,'Mapping for calculation'!$A$6,IF(AF29&gt;=3,'Mapping for calculation'!$A$5,IF(AF29&gt;0,'Mapping for calculation'!$A$4,"-")))))</f>
        <v>0 to 2 Months delayed</v>
      </c>
    </row>
    <row r="33" spans="23:23" x14ac:dyDescent="0.2">
      <c r="W33" s="27"/>
    </row>
  </sheetData>
  <autoFilter ref="A1:CV29" xr:uid="{E74EB905-2862-4DBA-8F1A-2F8BFC508EF3}"/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B8A9-7121-46A3-A316-A6FD08AF9138}">
  <dimension ref="A1:A8"/>
  <sheetViews>
    <sheetView workbookViewId="0">
      <selection activeCell="D1" sqref="D1:D2"/>
    </sheetView>
  </sheetViews>
  <sheetFormatPr defaultRowHeight="12.75" x14ac:dyDescent="0.2"/>
  <cols>
    <col min="1" max="1" width="18.42578125" customWidth="1"/>
  </cols>
  <sheetData>
    <row r="1" spans="1:1" x14ac:dyDescent="0.2">
      <c r="A1" s="28">
        <v>43891</v>
      </c>
    </row>
    <row r="3" spans="1:1" x14ac:dyDescent="0.2">
      <c r="A3" s="4" t="s">
        <v>352</v>
      </c>
    </row>
    <row r="4" spans="1:1" x14ac:dyDescent="0.2">
      <c r="A4" t="s">
        <v>353</v>
      </c>
    </row>
    <row r="5" spans="1:1" x14ac:dyDescent="0.2">
      <c r="A5" t="s">
        <v>354</v>
      </c>
    </row>
    <row r="6" spans="1:1" x14ac:dyDescent="0.2">
      <c r="A6" t="s">
        <v>355</v>
      </c>
    </row>
    <row r="7" spans="1:1" x14ac:dyDescent="0.2">
      <c r="A7" t="s">
        <v>356</v>
      </c>
    </row>
    <row r="8" spans="1:1" x14ac:dyDescent="0.2">
      <c r="A8" t="s">
        <v>357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AFA8-3FBE-483E-8CE7-505EB215FFAF}">
  <dimension ref="B5:H78"/>
  <sheetViews>
    <sheetView workbookViewId="0">
      <selection activeCell="C78" sqref="C78"/>
    </sheetView>
  </sheetViews>
  <sheetFormatPr defaultRowHeight="12.75" x14ac:dyDescent="0.2"/>
  <cols>
    <col min="2" max="2" width="13.85546875" bestFit="1" customWidth="1"/>
    <col min="3" max="3" width="72.140625" bestFit="1" customWidth="1"/>
  </cols>
  <sheetData>
    <row r="5" spans="2:8" x14ac:dyDescent="0.2">
      <c r="B5" t="s">
        <v>147</v>
      </c>
      <c r="C5" t="s">
        <v>146</v>
      </c>
      <c r="D5" t="e">
        <f>VLOOKUP(B5,Data!D:D,2,0)</f>
        <v>#N/A</v>
      </c>
      <c r="H5" t="e">
        <f>D5=C5</f>
        <v>#N/A</v>
      </c>
    </row>
    <row r="6" spans="2:8" x14ac:dyDescent="0.2">
      <c r="B6" t="s">
        <v>149</v>
      </c>
      <c r="C6" t="s">
        <v>148</v>
      </c>
      <c r="D6" t="e">
        <f>VLOOKUP(B6,Data!D:D,2,0)</f>
        <v>#N/A</v>
      </c>
      <c r="H6" t="e">
        <f t="shared" ref="H6:H69" si="0">D6=C6</f>
        <v>#N/A</v>
      </c>
    </row>
    <row r="7" spans="2:8" x14ac:dyDescent="0.2">
      <c r="B7" t="s">
        <v>151</v>
      </c>
      <c r="C7" t="s">
        <v>150</v>
      </c>
      <c r="D7" t="e">
        <f>VLOOKUP(B7,Data!D:D,2,0)</f>
        <v>#N/A</v>
      </c>
      <c r="H7" t="e">
        <f t="shared" si="0"/>
        <v>#N/A</v>
      </c>
    </row>
    <row r="8" spans="2:8" x14ac:dyDescent="0.2">
      <c r="B8" t="s">
        <v>153</v>
      </c>
      <c r="C8" t="s">
        <v>152</v>
      </c>
      <c r="D8" t="e">
        <f>VLOOKUP(B8,Data!D:D,2,0)</f>
        <v>#N/A</v>
      </c>
      <c r="H8" t="e">
        <f t="shared" si="0"/>
        <v>#N/A</v>
      </c>
    </row>
    <row r="9" spans="2:8" x14ac:dyDescent="0.2">
      <c r="B9" t="s">
        <v>155</v>
      </c>
      <c r="C9" t="s">
        <v>154</v>
      </c>
      <c r="D9" t="e">
        <f>VLOOKUP(B9,Data!D:D,2,0)</f>
        <v>#N/A</v>
      </c>
      <c r="H9" t="e">
        <f t="shared" si="0"/>
        <v>#N/A</v>
      </c>
    </row>
    <row r="10" spans="2:8" x14ac:dyDescent="0.2">
      <c r="B10" t="s">
        <v>157</v>
      </c>
      <c r="C10" t="s">
        <v>156</v>
      </c>
      <c r="D10" t="e">
        <f>VLOOKUP(B10,Data!D:D,2,0)</f>
        <v>#N/A</v>
      </c>
      <c r="H10" t="e">
        <f t="shared" si="0"/>
        <v>#N/A</v>
      </c>
    </row>
    <row r="11" spans="2:8" x14ac:dyDescent="0.2">
      <c r="B11" t="s">
        <v>159</v>
      </c>
      <c r="C11" t="s">
        <v>158</v>
      </c>
      <c r="D11" t="e">
        <f>VLOOKUP(B11,Data!D:D,2,0)</f>
        <v>#N/A</v>
      </c>
      <c r="H11" t="e">
        <f t="shared" si="0"/>
        <v>#N/A</v>
      </c>
    </row>
    <row r="12" spans="2:8" x14ac:dyDescent="0.2">
      <c r="B12" t="s">
        <v>161</v>
      </c>
      <c r="C12" t="s">
        <v>160</v>
      </c>
      <c r="D12" t="e">
        <f>VLOOKUP(B12,Data!D:D,2,0)</f>
        <v>#N/A</v>
      </c>
      <c r="H12" t="e">
        <f t="shared" si="0"/>
        <v>#N/A</v>
      </c>
    </row>
    <row r="13" spans="2:8" x14ac:dyDescent="0.2">
      <c r="B13" t="s">
        <v>163</v>
      </c>
      <c r="C13" t="s">
        <v>162</v>
      </c>
      <c r="D13" t="e">
        <f>VLOOKUP(B13,Data!D:D,2,0)</f>
        <v>#N/A</v>
      </c>
      <c r="H13" t="e">
        <f t="shared" si="0"/>
        <v>#N/A</v>
      </c>
    </row>
    <row r="14" spans="2:8" x14ac:dyDescent="0.2">
      <c r="B14" t="s">
        <v>165</v>
      </c>
      <c r="C14" t="s">
        <v>164</v>
      </c>
      <c r="D14" t="e">
        <f>VLOOKUP(B14,Data!D:D,2,0)</f>
        <v>#N/A</v>
      </c>
      <c r="H14" t="e">
        <f t="shared" si="0"/>
        <v>#N/A</v>
      </c>
    </row>
    <row r="15" spans="2:8" x14ac:dyDescent="0.2">
      <c r="B15" t="s">
        <v>167</v>
      </c>
      <c r="C15" t="s">
        <v>166</v>
      </c>
      <c r="D15" t="e">
        <f>VLOOKUP(B15,Data!D:D,2,0)</f>
        <v>#N/A</v>
      </c>
      <c r="H15" t="e">
        <f t="shared" si="0"/>
        <v>#N/A</v>
      </c>
    </row>
    <row r="16" spans="2:8" x14ac:dyDescent="0.2">
      <c r="B16" t="s">
        <v>170</v>
      </c>
      <c r="C16" t="s">
        <v>169</v>
      </c>
      <c r="D16" t="e">
        <f>VLOOKUP(B16,Data!D:D,2,0)</f>
        <v>#N/A</v>
      </c>
      <c r="H16" t="e">
        <f t="shared" si="0"/>
        <v>#N/A</v>
      </c>
    </row>
    <row r="17" spans="2:8" x14ac:dyDescent="0.2">
      <c r="B17" t="s">
        <v>171</v>
      </c>
      <c r="C17" t="s">
        <v>164</v>
      </c>
      <c r="D17" t="e">
        <f>VLOOKUP(B17,Data!D:D,2,0)</f>
        <v>#N/A</v>
      </c>
      <c r="H17" t="e">
        <f t="shared" si="0"/>
        <v>#N/A</v>
      </c>
    </row>
    <row r="18" spans="2:8" x14ac:dyDescent="0.2">
      <c r="B18" t="s">
        <v>173</v>
      </c>
      <c r="C18" t="s">
        <v>172</v>
      </c>
      <c r="D18" t="e">
        <f>VLOOKUP(B18,Data!D:D,2,0)</f>
        <v>#N/A</v>
      </c>
      <c r="H18" t="e">
        <f t="shared" si="0"/>
        <v>#N/A</v>
      </c>
    </row>
    <row r="19" spans="2:8" x14ac:dyDescent="0.2">
      <c r="B19" t="s">
        <v>175</v>
      </c>
      <c r="C19" t="s">
        <v>174</v>
      </c>
      <c r="D19" t="e">
        <f>VLOOKUP(B19,Data!D:D,2,0)</f>
        <v>#N/A</v>
      </c>
      <c r="H19" t="e">
        <f t="shared" si="0"/>
        <v>#N/A</v>
      </c>
    </row>
    <row r="20" spans="2:8" ht="15" x14ac:dyDescent="0.25">
      <c r="B20" s="5" t="s">
        <v>176</v>
      </c>
      <c r="C20" s="5" t="s">
        <v>336</v>
      </c>
      <c r="D20" s="5" t="e">
        <f>VLOOKUP(B20,Data!D:D,2,0)</f>
        <v>#N/A</v>
      </c>
      <c r="E20" s="5"/>
      <c r="F20" s="5"/>
      <c r="G20" s="5"/>
      <c r="H20" s="5" t="e">
        <f t="shared" si="0"/>
        <v>#N/A</v>
      </c>
    </row>
    <row r="21" spans="2:8" x14ac:dyDescent="0.2">
      <c r="B21" t="s">
        <v>178</v>
      </c>
      <c r="C21" t="s">
        <v>177</v>
      </c>
      <c r="D21" t="e">
        <f>VLOOKUP(B21,Data!D:D,2,0)</f>
        <v>#N/A</v>
      </c>
      <c r="H21" t="e">
        <f t="shared" si="0"/>
        <v>#N/A</v>
      </c>
    </row>
    <row r="22" spans="2:8" x14ac:dyDescent="0.2">
      <c r="B22" t="s">
        <v>180</v>
      </c>
      <c r="C22" t="s">
        <v>179</v>
      </c>
      <c r="D22" t="e">
        <f>VLOOKUP(B22,Data!D:D,2,0)</f>
        <v>#N/A</v>
      </c>
      <c r="H22" t="e">
        <f t="shared" si="0"/>
        <v>#N/A</v>
      </c>
    </row>
    <row r="23" spans="2:8" ht="15" x14ac:dyDescent="0.25">
      <c r="B23" s="5" t="s">
        <v>281</v>
      </c>
      <c r="C23" s="5" t="s">
        <v>181</v>
      </c>
      <c r="D23" s="5" t="e">
        <f>VLOOKUP(B23,Data!D:D,2,0)</f>
        <v>#N/A</v>
      </c>
      <c r="E23" s="5"/>
      <c r="F23" s="5"/>
      <c r="G23" s="5"/>
      <c r="H23" s="5" t="e">
        <f t="shared" si="0"/>
        <v>#N/A</v>
      </c>
    </row>
    <row r="24" spans="2:8" x14ac:dyDescent="0.2">
      <c r="B24" t="s">
        <v>183</v>
      </c>
      <c r="C24" t="s">
        <v>182</v>
      </c>
      <c r="D24" t="e">
        <f>VLOOKUP(B24,Data!D:D,2,0)</f>
        <v>#N/A</v>
      </c>
      <c r="H24" t="e">
        <f t="shared" si="0"/>
        <v>#N/A</v>
      </c>
    </row>
    <row r="25" spans="2:8" x14ac:dyDescent="0.2">
      <c r="B25" t="s">
        <v>185</v>
      </c>
      <c r="C25" t="s">
        <v>184</v>
      </c>
      <c r="D25" t="e">
        <f>VLOOKUP(B25,Data!D:D,2,0)</f>
        <v>#N/A</v>
      </c>
      <c r="H25" t="e">
        <f t="shared" si="0"/>
        <v>#N/A</v>
      </c>
    </row>
    <row r="26" spans="2:8" x14ac:dyDescent="0.2">
      <c r="B26" t="s">
        <v>187</v>
      </c>
      <c r="C26" t="s">
        <v>186</v>
      </c>
      <c r="D26" t="e">
        <f>VLOOKUP(B26,Data!D:D,2,0)</f>
        <v>#N/A</v>
      </c>
      <c r="H26" t="e">
        <f t="shared" si="0"/>
        <v>#N/A</v>
      </c>
    </row>
    <row r="27" spans="2:8" x14ac:dyDescent="0.2">
      <c r="B27" t="s">
        <v>189</v>
      </c>
      <c r="C27" t="s">
        <v>188</v>
      </c>
      <c r="D27" t="e">
        <f>VLOOKUP(B27,Data!D:D,2,0)</f>
        <v>#N/A</v>
      </c>
      <c r="H27" t="e">
        <f t="shared" si="0"/>
        <v>#N/A</v>
      </c>
    </row>
    <row r="28" spans="2:8" x14ac:dyDescent="0.2">
      <c r="B28" t="s">
        <v>191</v>
      </c>
      <c r="C28" t="s">
        <v>190</v>
      </c>
      <c r="D28" t="e">
        <f>VLOOKUP(B28,Data!D:D,2,0)</f>
        <v>#N/A</v>
      </c>
      <c r="H28" t="e">
        <f t="shared" si="0"/>
        <v>#N/A</v>
      </c>
    </row>
    <row r="29" spans="2:8" x14ac:dyDescent="0.2">
      <c r="B29" t="s">
        <v>193</v>
      </c>
      <c r="C29" t="s">
        <v>192</v>
      </c>
      <c r="D29" t="e">
        <f>VLOOKUP(B29,Data!D:D,2,0)</f>
        <v>#N/A</v>
      </c>
      <c r="H29" t="e">
        <f t="shared" si="0"/>
        <v>#N/A</v>
      </c>
    </row>
    <row r="30" spans="2:8" x14ac:dyDescent="0.2">
      <c r="B30" t="s">
        <v>195</v>
      </c>
      <c r="C30" t="s">
        <v>194</v>
      </c>
      <c r="D30" t="e">
        <f>VLOOKUP(B30,Data!D:D,2,0)</f>
        <v>#N/A</v>
      </c>
      <c r="H30" t="e">
        <f t="shared" si="0"/>
        <v>#N/A</v>
      </c>
    </row>
    <row r="31" spans="2:8" x14ac:dyDescent="0.2">
      <c r="B31" t="s">
        <v>197</v>
      </c>
      <c r="C31" t="s">
        <v>196</v>
      </c>
      <c r="D31" t="e">
        <f>VLOOKUP(B31,Data!D:D,2,0)</f>
        <v>#N/A</v>
      </c>
      <c r="H31" t="e">
        <f t="shared" si="0"/>
        <v>#N/A</v>
      </c>
    </row>
    <row r="32" spans="2:8" x14ac:dyDescent="0.2">
      <c r="B32" t="s">
        <v>199</v>
      </c>
      <c r="C32" t="s">
        <v>198</v>
      </c>
      <c r="D32" t="e">
        <f>VLOOKUP(B32,Data!D:D,2,0)</f>
        <v>#N/A</v>
      </c>
      <c r="H32" t="e">
        <f t="shared" si="0"/>
        <v>#N/A</v>
      </c>
    </row>
    <row r="33" spans="2:8" x14ac:dyDescent="0.2">
      <c r="B33" t="s">
        <v>201</v>
      </c>
      <c r="C33" t="s">
        <v>200</v>
      </c>
      <c r="D33" t="e">
        <f>VLOOKUP(B33,Data!D:D,2,0)</f>
        <v>#N/A</v>
      </c>
      <c r="H33" t="e">
        <f t="shared" si="0"/>
        <v>#N/A</v>
      </c>
    </row>
    <row r="34" spans="2:8" x14ac:dyDescent="0.2">
      <c r="B34" t="s">
        <v>203</v>
      </c>
      <c r="C34" t="s">
        <v>202</v>
      </c>
      <c r="D34" t="e">
        <f>VLOOKUP(B34,Data!D:D,2,0)</f>
        <v>#N/A</v>
      </c>
      <c r="H34" t="e">
        <f t="shared" si="0"/>
        <v>#N/A</v>
      </c>
    </row>
    <row r="35" spans="2:8" x14ac:dyDescent="0.2">
      <c r="B35" t="s">
        <v>205</v>
      </c>
      <c r="C35" t="s">
        <v>204</v>
      </c>
      <c r="D35" t="e">
        <f>VLOOKUP(B35,Data!D:D,2,0)</f>
        <v>#N/A</v>
      </c>
      <c r="H35" t="e">
        <f t="shared" si="0"/>
        <v>#N/A</v>
      </c>
    </row>
    <row r="36" spans="2:8" x14ac:dyDescent="0.2">
      <c r="B36" t="s">
        <v>206</v>
      </c>
      <c r="C36" t="s">
        <v>174</v>
      </c>
      <c r="D36" t="e">
        <f>VLOOKUP(B36,Data!D:D,2,0)</f>
        <v>#N/A</v>
      </c>
      <c r="H36" t="e">
        <f t="shared" si="0"/>
        <v>#N/A</v>
      </c>
    </row>
    <row r="37" spans="2:8" x14ac:dyDescent="0.2">
      <c r="B37" t="s">
        <v>208</v>
      </c>
      <c r="C37" t="s">
        <v>207</v>
      </c>
      <c r="D37" t="e">
        <f>VLOOKUP(B37,Data!D:D,2,0)</f>
        <v>#N/A</v>
      </c>
      <c r="H37" t="e">
        <f t="shared" si="0"/>
        <v>#N/A</v>
      </c>
    </row>
    <row r="38" spans="2:8" x14ac:dyDescent="0.2">
      <c r="B38" t="s">
        <v>210</v>
      </c>
      <c r="C38" t="s">
        <v>209</v>
      </c>
      <c r="D38" t="e">
        <f>VLOOKUP(B38,Data!D:D,2,0)</f>
        <v>#N/A</v>
      </c>
      <c r="H38" t="e">
        <f t="shared" si="0"/>
        <v>#N/A</v>
      </c>
    </row>
    <row r="39" spans="2:8" x14ac:dyDescent="0.2">
      <c r="B39" t="s">
        <v>211</v>
      </c>
      <c r="C39" t="s">
        <v>160</v>
      </c>
      <c r="D39" t="e">
        <f>VLOOKUP(B39,Data!D:D,2,0)</f>
        <v>#N/A</v>
      </c>
      <c r="H39" t="e">
        <f t="shared" si="0"/>
        <v>#N/A</v>
      </c>
    </row>
    <row r="40" spans="2:8" x14ac:dyDescent="0.2">
      <c r="B40" t="s">
        <v>212</v>
      </c>
      <c r="C40" t="s">
        <v>168</v>
      </c>
      <c r="D40" t="e">
        <f>VLOOKUP(B40,Data!D:D,2,0)</f>
        <v>#N/A</v>
      </c>
      <c r="H40" t="e">
        <f t="shared" si="0"/>
        <v>#N/A</v>
      </c>
    </row>
    <row r="41" spans="2:8" x14ac:dyDescent="0.2">
      <c r="B41" t="s">
        <v>214</v>
      </c>
      <c r="C41" t="s">
        <v>213</v>
      </c>
      <c r="D41" t="e">
        <f>VLOOKUP(B41,Data!D:D,2,0)</f>
        <v>#N/A</v>
      </c>
      <c r="H41" t="e">
        <f t="shared" si="0"/>
        <v>#N/A</v>
      </c>
    </row>
    <row r="42" spans="2:8" x14ac:dyDescent="0.2">
      <c r="B42" t="s">
        <v>215</v>
      </c>
      <c r="C42" t="s">
        <v>190</v>
      </c>
      <c r="D42" t="e">
        <f>VLOOKUP(B42,Data!D:D,2,0)</f>
        <v>#N/A</v>
      </c>
      <c r="H42" t="e">
        <f t="shared" si="0"/>
        <v>#N/A</v>
      </c>
    </row>
    <row r="43" spans="2:8" x14ac:dyDescent="0.2">
      <c r="B43" t="s">
        <v>217</v>
      </c>
      <c r="C43" t="s">
        <v>216</v>
      </c>
      <c r="D43" t="e">
        <f>VLOOKUP(B43,Data!D:D,2,0)</f>
        <v>#N/A</v>
      </c>
      <c r="H43" t="e">
        <f t="shared" si="0"/>
        <v>#N/A</v>
      </c>
    </row>
    <row r="44" spans="2:8" x14ac:dyDescent="0.2">
      <c r="B44" t="s">
        <v>219</v>
      </c>
      <c r="C44" t="s">
        <v>218</v>
      </c>
      <c r="D44" t="e">
        <f>VLOOKUP(B44,Data!D:D,2,0)</f>
        <v>#N/A</v>
      </c>
      <c r="H44" t="e">
        <f t="shared" si="0"/>
        <v>#N/A</v>
      </c>
    </row>
    <row r="45" spans="2:8" x14ac:dyDescent="0.2">
      <c r="B45" t="s">
        <v>221</v>
      </c>
      <c r="C45" t="s">
        <v>220</v>
      </c>
      <c r="D45" t="e">
        <f>VLOOKUP(B45,Data!D:D,2,0)</f>
        <v>#N/A</v>
      </c>
      <c r="H45" t="e">
        <f t="shared" si="0"/>
        <v>#N/A</v>
      </c>
    </row>
    <row r="46" spans="2:8" x14ac:dyDescent="0.2">
      <c r="B46" t="s">
        <v>223</v>
      </c>
      <c r="C46" t="s">
        <v>222</v>
      </c>
      <c r="D46" t="e">
        <f>VLOOKUP(B46,Data!D:D,2,0)</f>
        <v>#N/A</v>
      </c>
      <c r="H46" t="e">
        <f t="shared" si="0"/>
        <v>#N/A</v>
      </c>
    </row>
    <row r="47" spans="2:8" x14ac:dyDescent="0.2">
      <c r="B47" t="s">
        <v>225</v>
      </c>
      <c r="C47" t="s">
        <v>224</v>
      </c>
      <c r="D47" t="e">
        <f>VLOOKUP(B47,Data!D:D,2,0)</f>
        <v>#N/A</v>
      </c>
      <c r="H47" t="e">
        <f t="shared" si="0"/>
        <v>#N/A</v>
      </c>
    </row>
    <row r="48" spans="2:8" x14ac:dyDescent="0.2">
      <c r="B48" t="s">
        <v>227</v>
      </c>
      <c r="C48" t="s">
        <v>226</v>
      </c>
      <c r="D48" t="e">
        <f>VLOOKUP(B48,Data!D:D,2,0)</f>
        <v>#N/A</v>
      </c>
      <c r="H48" t="e">
        <f t="shared" si="0"/>
        <v>#N/A</v>
      </c>
    </row>
    <row r="49" spans="2:8" x14ac:dyDescent="0.2">
      <c r="B49" t="s">
        <v>229</v>
      </c>
      <c r="C49" t="s">
        <v>228</v>
      </c>
      <c r="D49" t="e">
        <f>VLOOKUP(B49,Data!D:D,2,0)</f>
        <v>#N/A</v>
      </c>
      <c r="H49" t="e">
        <f t="shared" si="0"/>
        <v>#N/A</v>
      </c>
    </row>
    <row r="50" spans="2:8" x14ac:dyDescent="0.2">
      <c r="B50" t="s">
        <v>231</v>
      </c>
      <c r="C50" t="s">
        <v>230</v>
      </c>
      <c r="D50" t="e">
        <f>VLOOKUP(B50,Data!D:D,2,0)</f>
        <v>#N/A</v>
      </c>
      <c r="H50" t="e">
        <f t="shared" si="0"/>
        <v>#N/A</v>
      </c>
    </row>
    <row r="51" spans="2:8" x14ac:dyDescent="0.2">
      <c r="B51" t="s">
        <v>233</v>
      </c>
      <c r="C51" t="s">
        <v>232</v>
      </c>
      <c r="D51" t="e">
        <f>VLOOKUP(B51,Data!D:D,2,0)</f>
        <v>#N/A</v>
      </c>
      <c r="H51" t="e">
        <f t="shared" si="0"/>
        <v>#N/A</v>
      </c>
    </row>
    <row r="52" spans="2:8" x14ac:dyDescent="0.2">
      <c r="B52" t="s">
        <v>235</v>
      </c>
      <c r="C52" t="s">
        <v>234</v>
      </c>
      <c r="D52" t="e">
        <f>VLOOKUP(B52,Data!D:D,2,0)</f>
        <v>#N/A</v>
      </c>
      <c r="H52" t="e">
        <f t="shared" si="0"/>
        <v>#N/A</v>
      </c>
    </row>
    <row r="53" spans="2:8" x14ac:dyDescent="0.2">
      <c r="B53" t="s">
        <v>237</v>
      </c>
      <c r="C53" t="s">
        <v>236</v>
      </c>
      <c r="D53" t="e">
        <f>VLOOKUP(B53,Data!D:D,2,0)</f>
        <v>#N/A</v>
      </c>
      <c r="H53" t="e">
        <f t="shared" si="0"/>
        <v>#N/A</v>
      </c>
    </row>
    <row r="54" spans="2:8" x14ac:dyDescent="0.2">
      <c r="B54" t="s">
        <v>239</v>
      </c>
      <c r="C54" t="s">
        <v>238</v>
      </c>
      <c r="D54" t="e">
        <f>VLOOKUP(B54,Data!D:D,2,0)</f>
        <v>#N/A</v>
      </c>
      <c r="H54" t="e">
        <f t="shared" si="0"/>
        <v>#N/A</v>
      </c>
    </row>
    <row r="55" spans="2:8" x14ac:dyDescent="0.2">
      <c r="B55" t="s">
        <v>241</v>
      </c>
      <c r="C55" t="s">
        <v>240</v>
      </c>
      <c r="D55" t="e">
        <f>VLOOKUP(B55,Data!D:D,2,0)</f>
        <v>#N/A</v>
      </c>
      <c r="H55" t="e">
        <f t="shared" si="0"/>
        <v>#N/A</v>
      </c>
    </row>
    <row r="56" spans="2:8" x14ac:dyDescent="0.2">
      <c r="B56" t="s">
        <v>243</v>
      </c>
      <c r="C56" t="s">
        <v>242</v>
      </c>
      <c r="D56" t="e">
        <f>VLOOKUP(B56,Data!D:D,2,0)</f>
        <v>#N/A</v>
      </c>
      <c r="H56" t="e">
        <f t="shared" si="0"/>
        <v>#N/A</v>
      </c>
    </row>
    <row r="57" spans="2:8" x14ac:dyDescent="0.2">
      <c r="B57" t="s">
        <v>245</v>
      </c>
      <c r="C57" t="s">
        <v>244</v>
      </c>
      <c r="D57" t="e">
        <f>VLOOKUP(B57,Data!D:D,2,0)</f>
        <v>#N/A</v>
      </c>
      <c r="H57" t="e">
        <f t="shared" si="0"/>
        <v>#N/A</v>
      </c>
    </row>
    <row r="58" spans="2:8" x14ac:dyDescent="0.2">
      <c r="B58" t="s">
        <v>247</v>
      </c>
      <c r="C58" t="s">
        <v>246</v>
      </c>
      <c r="D58" t="e">
        <f>VLOOKUP(B58,Data!D:D,2,0)</f>
        <v>#N/A</v>
      </c>
      <c r="H58" t="e">
        <f t="shared" si="0"/>
        <v>#N/A</v>
      </c>
    </row>
    <row r="59" spans="2:8" x14ac:dyDescent="0.2">
      <c r="B59" t="s">
        <v>249</v>
      </c>
      <c r="C59" t="s">
        <v>248</v>
      </c>
      <c r="D59" t="e">
        <f>VLOOKUP(B59,Data!D:D,2,0)</f>
        <v>#N/A</v>
      </c>
      <c r="H59" t="e">
        <f t="shared" si="0"/>
        <v>#N/A</v>
      </c>
    </row>
    <row r="60" spans="2:8" x14ac:dyDescent="0.2">
      <c r="B60" t="s">
        <v>251</v>
      </c>
      <c r="C60" t="s">
        <v>250</v>
      </c>
      <c r="D60" t="e">
        <f>VLOOKUP(B60,Data!D:D,2,0)</f>
        <v>#N/A</v>
      </c>
      <c r="H60" t="e">
        <f t="shared" si="0"/>
        <v>#N/A</v>
      </c>
    </row>
    <row r="61" spans="2:8" x14ac:dyDescent="0.2">
      <c r="B61" t="s">
        <v>253</v>
      </c>
      <c r="C61" t="s">
        <v>252</v>
      </c>
      <c r="D61" t="e">
        <f>VLOOKUP(B61,Data!D:D,2,0)</f>
        <v>#N/A</v>
      </c>
      <c r="H61" t="e">
        <f t="shared" si="0"/>
        <v>#N/A</v>
      </c>
    </row>
    <row r="62" spans="2:8" x14ac:dyDescent="0.2">
      <c r="B62" t="s">
        <v>255</v>
      </c>
      <c r="C62" t="s">
        <v>254</v>
      </c>
      <c r="D62" t="e">
        <f>VLOOKUP(B62,Data!D:D,2,0)</f>
        <v>#N/A</v>
      </c>
      <c r="H62" t="e">
        <f t="shared" si="0"/>
        <v>#N/A</v>
      </c>
    </row>
    <row r="63" spans="2:8" x14ac:dyDescent="0.2">
      <c r="B63" t="s">
        <v>257</v>
      </c>
      <c r="C63" t="s">
        <v>256</v>
      </c>
      <c r="D63" t="e">
        <f>VLOOKUP(B63,Data!D:D,2,0)</f>
        <v>#N/A</v>
      </c>
      <c r="H63" t="e">
        <f t="shared" si="0"/>
        <v>#N/A</v>
      </c>
    </row>
    <row r="64" spans="2:8" x14ac:dyDescent="0.2">
      <c r="B64" t="s">
        <v>259</v>
      </c>
      <c r="C64" t="s">
        <v>258</v>
      </c>
      <c r="D64" t="e">
        <f>VLOOKUP(B64,Data!D:D,2,0)</f>
        <v>#N/A</v>
      </c>
      <c r="H64" t="e">
        <f t="shared" si="0"/>
        <v>#N/A</v>
      </c>
    </row>
    <row r="65" spans="2:8" x14ac:dyDescent="0.2">
      <c r="B65" t="s">
        <v>261</v>
      </c>
      <c r="C65" t="s">
        <v>260</v>
      </c>
      <c r="D65" t="e">
        <f>VLOOKUP(B65,Data!D:D,2,0)</f>
        <v>#N/A</v>
      </c>
      <c r="H65" t="e">
        <f t="shared" si="0"/>
        <v>#N/A</v>
      </c>
    </row>
    <row r="66" spans="2:8" x14ac:dyDescent="0.2">
      <c r="B66" t="s">
        <v>263</v>
      </c>
      <c r="C66" t="s">
        <v>262</v>
      </c>
      <c r="D66" t="e">
        <f>VLOOKUP(B66,Data!D:D,2,0)</f>
        <v>#N/A</v>
      </c>
      <c r="H66" t="e">
        <f t="shared" si="0"/>
        <v>#N/A</v>
      </c>
    </row>
    <row r="67" spans="2:8" x14ac:dyDescent="0.2">
      <c r="B67" t="s">
        <v>265</v>
      </c>
      <c r="C67" t="s">
        <v>264</v>
      </c>
      <c r="D67" t="e">
        <f>VLOOKUP(B67,Data!D:D,2,0)</f>
        <v>#N/A</v>
      </c>
      <c r="H67" t="e">
        <f t="shared" si="0"/>
        <v>#N/A</v>
      </c>
    </row>
    <row r="68" spans="2:8" x14ac:dyDescent="0.2">
      <c r="B68" t="s">
        <v>267</v>
      </c>
      <c r="C68" t="s">
        <v>266</v>
      </c>
      <c r="D68" t="e">
        <f>VLOOKUP(B68,Data!D:D,2,0)</f>
        <v>#N/A</v>
      </c>
      <c r="H68" t="e">
        <f t="shared" si="0"/>
        <v>#N/A</v>
      </c>
    </row>
    <row r="69" spans="2:8" x14ac:dyDescent="0.2">
      <c r="B69" t="s">
        <v>269</v>
      </c>
      <c r="C69" t="s">
        <v>268</v>
      </c>
      <c r="D69" t="e">
        <f>VLOOKUP(B69,Data!D:D,2,0)</f>
        <v>#N/A</v>
      </c>
      <c r="H69" t="e">
        <f t="shared" si="0"/>
        <v>#N/A</v>
      </c>
    </row>
    <row r="70" spans="2:8" x14ac:dyDescent="0.2">
      <c r="B70" t="s">
        <v>271</v>
      </c>
      <c r="C70" t="s">
        <v>270</v>
      </c>
      <c r="D70" t="e">
        <f>VLOOKUP(B70,Data!D:D,2,0)</f>
        <v>#N/A</v>
      </c>
      <c r="H70" t="e">
        <f t="shared" ref="H70:H78" si="1">D70=C70</f>
        <v>#N/A</v>
      </c>
    </row>
    <row r="71" spans="2:8" x14ac:dyDescent="0.2">
      <c r="B71" t="s">
        <v>273</v>
      </c>
      <c r="C71" t="s">
        <v>272</v>
      </c>
      <c r="D71" t="e">
        <f>VLOOKUP(B71,Data!D:D,2,0)</f>
        <v>#N/A</v>
      </c>
      <c r="H71" t="e">
        <f t="shared" si="1"/>
        <v>#N/A</v>
      </c>
    </row>
    <row r="72" spans="2:8" x14ac:dyDescent="0.2">
      <c r="B72" t="s">
        <v>275</v>
      </c>
      <c r="C72" t="s">
        <v>274</v>
      </c>
      <c r="D72" t="e">
        <f>VLOOKUP(B72,Data!D:D,2,0)</f>
        <v>#N/A</v>
      </c>
      <c r="H72" t="e">
        <f t="shared" si="1"/>
        <v>#N/A</v>
      </c>
    </row>
    <row r="73" spans="2:8" x14ac:dyDescent="0.2">
      <c r="B73" t="s">
        <v>277</v>
      </c>
      <c r="C73" t="s">
        <v>276</v>
      </c>
      <c r="D73" t="e">
        <f>VLOOKUP(B73,Data!D:D,2,0)</f>
        <v>#N/A</v>
      </c>
      <c r="H73" t="e">
        <f t="shared" si="1"/>
        <v>#N/A</v>
      </c>
    </row>
    <row r="74" spans="2:8" x14ac:dyDescent="0.2">
      <c r="B74" t="s">
        <v>279</v>
      </c>
      <c r="C74" t="s">
        <v>278</v>
      </c>
      <c r="D74" t="e">
        <f>VLOOKUP(B74,Data!D:D,2,0)</f>
        <v>#N/A</v>
      </c>
      <c r="H74" t="e">
        <f t="shared" si="1"/>
        <v>#N/A</v>
      </c>
    </row>
    <row r="75" spans="2:8" x14ac:dyDescent="0.2">
      <c r="B75" t="s">
        <v>281</v>
      </c>
      <c r="C75" t="s">
        <v>280</v>
      </c>
      <c r="D75" t="e">
        <f>VLOOKUP(B75,Data!D:D,2,0)</f>
        <v>#N/A</v>
      </c>
      <c r="H75" t="e">
        <f t="shared" si="1"/>
        <v>#N/A</v>
      </c>
    </row>
    <row r="76" spans="2:8" x14ac:dyDescent="0.2">
      <c r="B76" t="s">
        <v>283</v>
      </c>
      <c r="C76" t="s">
        <v>282</v>
      </c>
      <c r="D76" t="e">
        <f>VLOOKUP(B76,Data!D:D,2,0)</f>
        <v>#N/A</v>
      </c>
      <c r="H76" t="e">
        <f t="shared" si="1"/>
        <v>#N/A</v>
      </c>
    </row>
    <row r="77" spans="2:8" x14ac:dyDescent="0.2">
      <c r="B77" t="s">
        <v>337</v>
      </c>
      <c r="C77" t="s">
        <v>338</v>
      </c>
      <c r="D77" t="e">
        <f>VLOOKUP(B77,Data!D:D,2,0)</f>
        <v>#N/A</v>
      </c>
      <c r="H77" t="e">
        <f t="shared" si="1"/>
        <v>#N/A</v>
      </c>
    </row>
    <row r="78" spans="2:8" x14ac:dyDescent="0.2">
      <c r="B78" t="s">
        <v>337</v>
      </c>
      <c r="C78" t="s">
        <v>339</v>
      </c>
      <c r="D78" t="e">
        <f>VLOOKUP(B78,Data!D:D,2,0)</f>
        <v>#N/A</v>
      </c>
      <c r="H78" t="e">
        <f t="shared" si="1"/>
        <v>#N/A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7429-632E-4791-A41C-32FCF210942B}">
  <dimension ref="A1:F60"/>
  <sheetViews>
    <sheetView topLeftCell="A17" workbookViewId="0">
      <selection activeCell="D17" sqref="D1:P1048576"/>
    </sheetView>
  </sheetViews>
  <sheetFormatPr defaultRowHeight="12.75" x14ac:dyDescent="0.2"/>
  <cols>
    <col min="1" max="1" width="23" customWidth="1"/>
    <col min="2" max="2" width="13.7109375" style="1" customWidth="1"/>
    <col min="3" max="3" width="15" style="1" bestFit="1" customWidth="1"/>
  </cols>
  <sheetData>
    <row r="1" spans="1:6" x14ac:dyDescent="0.2">
      <c r="A1" s="7"/>
      <c r="B1" s="9" t="s">
        <v>342</v>
      </c>
      <c r="C1" s="13" t="s">
        <v>343</v>
      </c>
      <c r="D1" t="s">
        <v>316</v>
      </c>
      <c r="E1" t="s">
        <v>317</v>
      </c>
      <c r="F1" t="s">
        <v>340</v>
      </c>
    </row>
    <row r="2" spans="1:6" x14ac:dyDescent="0.2">
      <c r="A2" s="2" t="s">
        <v>18</v>
      </c>
      <c r="B2" s="6">
        <v>1210000</v>
      </c>
      <c r="C2" s="12">
        <v>725000</v>
      </c>
    </row>
    <row r="3" spans="1:6" x14ac:dyDescent="0.2">
      <c r="A3" s="2" t="s">
        <v>23</v>
      </c>
      <c r="B3" s="6">
        <v>2268593.4770660298</v>
      </c>
      <c r="C3" s="12">
        <v>1740000</v>
      </c>
    </row>
    <row r="4" spans="1:6" x14ac:dyDescent="0.2">
      <c r="A4" s="2" t="s">
        <v>24</v>
      </c>
      <c r="B4" s="6">
        <v>3478593.4770660298</v>
      </c>
      <c r="C4" s="12">
        <v>2465000</v>
      </c>
    </row>
    <row r="5" spans="1:6" x14ac:dyDescent="0.2">
      <c r="A5" s="2" t="s">
        <v>85</v>
      </c>
      <c r="B5" s="6">
        <v>5371000.3506926103</v>
      </c>
      <c r="C5" s="12">
        <v>5633000</v>
      </c>
    </row>
    <row r="6" spans="1:6" x14ac:dyDescent="0.2">
      <c r="A6" s="2" t="s">
        <v>86</v>
      </c>
      <c r="B6" s="6">
        <v>23917000</v>
      </c>
      <c r="C6" s="12">
        <v>18525000</v>
      </c>
    </row>
    <row r="7" spans="1:6" x14ac:dyDescent="0.2">
      <c r="A7" s="2" t="s">
        <v>87</v>
      </c>
      <c r="B7" s="6">
        <v>15071000</v>
      </c>
      <c r="C7" s="12">
        <v>10375000</v>
      </c>
    </row>
    <row r="8" spans="1:6" x14ac:dyDescent="0.2">
      <c r="A8" s="2" t="s">
        <v>88</v>
      </c>
      <c r="B8" s="6">
        <v>1334157.4609854401</v>
      </c>
      <c r="C8" s="12">
        <v>1793942.67512712</v>
      </c>
    </row>
    <row r="9" spans="1:6" x14ac:dyDescent="0.2">
      <c r="A9" s="2" t="s">
        <v>89</v>
      </c>
      <c r="B9" s="6">
        <v>45693157.811678</v>
      </c>
      <c r="C9" s="12">
        <v>36326942.675127096</v>
      </c>
    </row>
    <row r="10" spans="1:6" x14ac:dyDescent="0.2">
      <c r="A10" s="2" t="s">
        <v>90</v>
      </c>
      <c r="B10" s="6">
        <v>7119303.20579868</v>
      </c>
      <c r="C10" s="12">
        <v>4202680.1788279703</v>
      </c>
    </row>
    <row r="11" spans="1:6" x14ac:dyDescent="0.2">
      <c r="A11" s="2" t="s">
        <v>91</v>
      </c>
      <c r="B11" s="6">
        <v>7119303.20579868</v>
      </c>
      <c r="C11" s="12">
        <v>4202680.1788279703</v>
      </c>
    </row>
    <row r="12" spans="1:6" x14ac:dyDescent="0.2">
      <c r="A12" s="2" t="s">
        <v>92</v>
      </c>
      <c r="B12" s="6">
        <v>9536000.1566416007</v>
      </c>
      <c r="C12" s="12">
        <v>9665000</v>
      </c>
    </row>
    <row r="13" spans="1:6" x14ac:dyDescent="0.2">
      <c r="A13" s="2" t="s">
        <v>93</v>
      </c>
      <c r="B13" s="6">
        <v>9536000.1566416007</v>
      </c>
      <c r="C13" s="12">
        <v>9665000</v>
      </c>
    </row>
    <row r="14" spans="1:6" x14ac:dyDescent="0.2">
      <c r="A14" s="8" t="s">
        <v>94</v>
      </c>
      <c r="B14" s="9">
        <v>65827054.651184298</v>
      </c>
      <c r="C14" s="13">
        <v>52659622.853955097</v>
      </c>
    </row>
    <row r="15" spans="1:6" x14ac:dyDescent="0.2">
      <c r="A15" s="2" t="s">
        <v>95</v>
      </c>
      <c r="B15" s="6">
        <v>0</v>
      </c>
      <c r="C15" s="12">
        <v>0</v>
      </c>
    </row>
    <row r="16" spans="1:6" x14ac:dyDescent="0.2">
      <c r="A16" s="2" t="s">
        <v>96</v>
      </c>
      <c r="B16" s="6">
        <v>0</v>
      </c>
      <c r="C16" s="12">
        <v>0</v>
      </c>
    </row>
    <row r="17" spans="1:3" x14ac:dyDescent="0.2">
      <c r="A17" s="2" t="s">
        <v>97</v>
      </c>
      <c r="B17" s="6">
        <v>0</v>
      </c>
      <c r="C17" s="12">
        <v>0</v>
      </c>
    </row>
    <row r="18" spans="1:3" x14ac:dyDescent="0.2">
      <c r="A18" s="2" t="s">
        <v>98</v>
      </c>
      <c r="B18" s="6">
        <v>284999.701914337</v>
      </c>
      <c r="C18" s="12">
        <v>1023998.92898344</v>
      </c>
    </row>
    <row r="19" spans="1:3" x14ac:dyDescent="0.2">
      <c r="A19" s="2" t="s">
        <v>99</v>
      </c>
      <c r="B19" s="6">
        <v>0</v>
      </c>
      <c r="C19" s="12">
        <v>0</v>
      </c>
    </row>
    <row r="20" spans="1:3" x14ac:dyDescent="0.2">
      <c r="A20" s="2" t="s">
        <v>100</v>
      </c>
      <c r="B20" s="6">
        <v>0</v>
      </c>
      <c r="C20" s="12">
        <v>0</v>
      </c>
    </row>
    <row r="21" spans="1:3" x14ac:dyDescent="0.2">
      <c r="A21" s="2" t="s">
        <v>101</v>
      </c>
      <c r="B21" s="6">
        <v>9200020.4717856497</v>
      </c>
      <c r="C21" s="12">
        <v>2000004.4503881801</v>
      </c>
    </row>
    <row r="22" spans="1:3" x14ac:dyDescent="0.2">
      <c r="A22" s="2" t="s">
        <v>102</v>
      </c>
      <c r="B22" s="6">
        <v>27000060.080240499</v>
      </c>
      <c r="C22" s="12">
        <v>0</v>
      </c>
    </row>
    <row r="23" spans="1:3" x14ac:dyDescent="0.2">
      <c r="A23" s="2" t="s">
        <v>103</v>
      </c>
      <c r="B23" s="6">
        <v>36485080.253940403</v>
      </c>
      <c r="C23" s="12">
        <v>3024003.3793716198</v>
      </c>
    </row>
    <row r="24" spans="1:3" x14ac:dyDescent="0.2">
      <c r="A24" s="2" t="s">
        <v>104</v>
      </c>
      <c r="B24" s="6">
        <v>6728918.3002732303</v>
      </c>
      <c r="C24" s="12">
        <v>11868092.1581342</v>
      </c>
    </row>
    <row r="25" spans="1:3" x14ac:dyDescent="0.2">
      <c r="A25" s="2" t="s">
        <v>105</v>
      </c>
      <c r="B25" s="6">
        <v>10633187.723364601</v>
      </c>
      <c r="C25" s="12">
        <v>5120090.3925163802</v>
      </c>
    </row>
    <row r="26" spans="1:3" x14ac:dyDescent="0.2">
      <c r="A26" s="2" t="s">
        <v>106</v>
      </c>
      <c r="B26" s="6">
        <v>7130125.8786409805</v>
      </c>
      <c r="C26" s="12">
        <v>3600063.5572380801</v>
      </c>
    </row>
    <row r="27" spans="1:3" x14ac:dyDescent="0.2">
      <c r="A27" s="2" t="s">
        <v>107</v>
      </c>
      <c r="B27" s="6">
        <v>24492231.9022788</v>
      </c>
      <c r="C27" s="12">
        <v>20588246.107888699</v>
      </c>
    </row>
    <row r="28" spans="1:3" x14ac:dyDescent="0.2">
      <c r="A28" s="2" t="s">
        <v>120</v>
      </c>
      <c r="B28" s="6">
        <v>9402238.6282448191</v>
      </c>
      <c r="C28" s="12">
        <v>0</v>
      </c>
    </row>
    <row r="29" spans="1:3" x14ac:dyDescent="0.2">
      <c r="A29" s="2" t="s">
        <v>121</v>
      </c>
      <c r="B29" s="6">
        <v>0</v>
      </c>
      <c r="C29" s="12">
        <v>0</v>
      </c>
    </row>
    <row r="30" spans="1:3" x14ac:dyDescent="0.2">
      <c r="A30" s="2" t="s">
        <v>122</v>
      </c>
      <c r="B30" s="6">
        <v>0</v>
      </c>
      <c r="C30" s="12">
        <v>0</v>
      </c>
    </row>
    <row r="31" spans="1:3" x14ac:dyDescent="0.2">
      <c r="A31" s="2" t="s">
        <v>123</v>
      </c>
      <c r="B31" s="6">
        <v>24005715.646582499</v>
      </c>
      <c r="C31" s="12">
        <v>15003572.279114</v>
      </c>
    </row>
    <row r="32" spans="1:3" x14ac:dyDescent="0.2">
      <c r="A32" s="2" t="s">
        <v>124</v>
      </c>
      <c r="B32" s="6">
        <v>33407954.274827302</v>
      </c>
      <c r="C32" s="12">
        <v>15003572.279114</v>
      </c>
    </row>
    <row r="33" spans="1:3" x14ac:dyDescent="0.2">
      <c r="A33" s="8" t="s">
        <v>341</v>
      </c>
      <c r="B33" s="9">
        <v>94385266.431046605</v>
      </c>
      <c r="C33" s="13">
        <v>38615821.766374402</v>
      </c>
    </row>
    <row r="34" spans="1:3" x14ac:dyDescent="0.2">
      <c r="A34" s="2" t="s">
        <v>125</v>
      </c>
      <c r="B34" s="6">
        <v>9000158.8930952102</v>
      </c>
      <c r="C34" s="12">
        <v>0</v>
      </c>
    </row>
    <row r="35" spans="1:3" x14ac:dyDescent="0.2">
      <c r="A35" s="2" t="s">
        <v>141</v>
      </c>
      <c r="B35" s="6">
        <v>0</v>
      </c>
      <c r="C35" s="12">
        <v>0</v>
      </c>
    </row>
    <row r="36" spans="1:3" x14ac:dyDescent="0.2">
      <c r="A36" s="2" t="s">
        <v>142</v>
      </c>
      <c r="B36" s="6">
        <v>0</v>
      </c>
      <c r="C36" s="12">
        <v>0</v>
      </c>
    </row>
    <row r="37" spans="1:3" x14ac:dyDescent="0.2">
      <c r="A37" s="2" t="s">
        <v>143</v>
      </c>
      <c r="B37" s="6">
        <v>9000158.8930952102</v>
      </c>
      <c r="C37" s="12">
        <v>0</v>
      </c>
    </row>
    <row r="38" spans="1:3" x14ac:dyDescent="0.2">
      <c r="A38" s="2" t="s">
        <v>144</v>
      </c>
      <c r="B38" s="6">
        <v>0</v>
      </c>
      <c r="C38" s="12">
        <v>0</v>
      </c>
    </row>
    <row r="39" spans="1:3" x14ac:dyDescent="0.2">
      <c r="A39" s="2" t="s">
        <v>145</v>
      </c>
      <c r="B39" s="6">
        <v>0</v>
      </c>
      <c r="C39" s="12">
        <v>0</v>
      </c>
    </row>
    <row r="40" spans="1:3" x14ac:dyDescent="0.2">
      <c r="A40" s="2" t="s">
        <v>284</v>
      </c>
      <c r="B40" s="6">
        <v>76368805.891635895</v>
      </c>
      <c r="C40" s="12">
        <v>90952130.457653806</v>
      </c>
    </row>
    <row r="41" spans="1:3" x14ac:dyDescent="0.2">
      <c r="A41" s="2" t="s">
        <v>285</v>
      </c>
      <c r="B41" s="6">
        <v>0</v>
      </c>
      <c r="C41" s="12">
        <v>0</v>
      </c>
    </row>
    <row r="42" spans="1:3" x14ac:dyDescent="0.2">
      <c r="A42" s="2" t="s">
        <v>286</v>
      </c>
      <c r="B42" s="6">
        <v>76368805.891635895</v>
      </c>
      <c r="C42" s="12">
        <v>90952130.457653806</v>
      </c>
    </row>
    <row r="43" spans="1:3" x14ac:dyDescent="0.2">
      <c r="A43" s="2" t="s">
        <v>287</v>
      </c>
      <c r="B43" s="6">
        <v>0</v>
      </c>
      <c r="C43" s="12">
        <v>0</v>
      </c>
    </row>
    <row r="44" spans="1:3" x14ac:dyDescent="0.2">
      <c r="A44" s="2" t="s">
        <v>288</v>
      </c>
      <c r="B44" s="6">
        <v>0</v>
      </c>
      <c r="C44" s="12">
        <v>0</v>
      </c>
    </row>
    <row r="45" spans="1:3" x14ac:dyDescent="0.2">
      <c r="A45" s="2" t="s">
        <v>289</v>
      </c>
      <c r="B45" s="6">
        <v>0</v>
      </c>
      <c r="C45" s="12">
        <v>0</v>
      </c>
    </row>
    <row r="46" spans="1:3" x14ac:dyDescent="0.2">
      <c r="A46" s="2" t="s">
        <v>302</v>
      </c>
      <c r="B46" s="6">
        <v>15037593.9849624</v>
      </c>
      <c r="C46" s="12">
        <v>42105263.157894701</v>
      </c>
    </row>
    <row r="47" spans="1:3" x14ac:dyDescent="0.2">
      <c r="A47" s="2" t="s">
        <v>303</v>
      </c>
      <c r="B47" s="6">
        <v>59749373.4335839</v>
      </c>
      <c r="C47" s="12">
        <v>21453634.085213002</v>
      </c>
    </row>
    <row r="48" spans="1:3" x14ac:dyDescent="0.2">
      <c r="A48" s="2" t="s">
        <v>304</v>
      </c>
      <c r="B48" s="6">
        <v>0</v>
      </c>
      <c r="C48" s="12">
        <v>0</v>
      </c>
    </row>
    <row r="49" spans="1:3" x14ac:dyDescent="0.2">
      <c r="A49" s="2" t="s">
        <v>305</v>
      </c>
      <c r="B49" s="6">
        <v>74786967.418546304</v>
      </c>
      <c r="C49" s="12">
        <v>63558897.243107699</v>
      </c>
    </row>
    <row r="50" spans="1:3" x14ac:dyDescent="0.2">
      <c r="A50" s="2" t="s">
        <v>306</v>
      </c>
      <c r="B50" s="6">
        <v>0</v>
      </c>
      <c r="C50" s="12">
        <v>0</v>
      </c>
    </row>
    <row r="51" spans="1:3" x14ac:dyDescent="0.2">
      <c r="A51" s="2" t="s">
        <v>307</v>
      </c>
      <c r="B51" s="6">
        <v>0</v>
      </c>
      <c r="C51" s="12">
        <v>0</v>
      </c>
    </row>
    <row r="52" spans="1:3" x14ac:dyDescent="0.2">
      <c r="A52" s="8" t="s">
        <v>308</v>
      </c>
      <c r="B52" s="9">
        <v>160155932.20327699</v>
      </c>
      <c r="C52" s="13">
        <v>154511027.70076099</v>
      </c>
    </row>
    <row r="53" spans="1:3" x14ac:dyDescent="0.2">
      <c r="A53" s="2" t="s">
        <v>309</v>
      </c>
      <c r="B53" s="6">
        <v>4000000</v>
      </c>
      <c r="C53" s="12">
        <v>0</v>
      </c>
    </row>
    <row r="54" spans="1:3" x14ac:dyDescent="0.2">
      <c r="A54" s="2" t="s">
        <v>310</v>
      </c>
      <c r="B54" s="6">
        <v>2000000</v>
      </c>
      <c r="C54" s="12">
        <v>0</v>
      </c>
    </row>
    <row r="55" spans="1:3" x14ac:dyDescent="0.2">
      <c r="A55" s="2" t="s">
        <v>311</v>
      </c>
      <c r="B55" s="6">
        <v>3700000</v>
      </c>
      <c r="C55" s="12">
        <v>2700000</v>
      </c>
    </row>
    <row r="56" spans="1:3" x14ac:dyDescent="0.2">
      <c r="A56" s="2" t="s">
        <v>312</v>
      </c>
      <c r="B56" s="6">
        <v>9000000</v>
      </c>
      <c r="C56" s="12">
        <v>4000000</v>
      </c>
    </row>
    <row r="57" spans="1:3" x14ac:dyDescent="0.2">
      <c r="A57" s="2" t="s">
        <v>313</v>
      </c>
      <c r="B57" s="6">
        <v>2000000</v>
      </c>
      <c r="C57" s="12">
        <v>1000000</v>
      </c>
    </row>
    <row r="58" spans="1:3" x14ac:dyDescent="0.2">
      <c r="A58" s="2" t="s">
        <v>314</v>
      </c>
      <c r="B58" s="6">
        <v>20700000</v>
      </c>
      <c r="C58" s="12">
        <v>7700000</v>
      </c>
    </row>
    <row r="59" spans="1:3" x14ac:dyDescent="0.2">
      <c r="A59" s="2" t="s">
        <v>314</v>
      </c>
      <c r="B59" s="6">
        <v>20700000</v>
      </c>
      <c r="C59" s="12">
        <v>7700000</v>
      </c>
    </row>
    <row r="60" spans="1:3" x14ac:dyDescent="0.2">
      <c r="A60" s="3" t="s">
        <v>315</v>
      </c>
      <c r="B60" s="10">
        <v>341068253.28550798</v>
      </c>
      <c r="C60" s="11">
        <v>253486472.321091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BDocument_Permanent" ma:contentTypeID="0x010100E32A6AE4ED76D84A95CC9EC97AEE84B8005BECE2024A42994F962FB454A3DE34D4" ma:contentTypeVersion="33" ma:contentTypeDescription="Content type for permanent retention documents in site" ma:contentTypeScope="" ma:versionID="4495a8db5f71f8dd394bf4099c9420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a99025d2ae9384f06cc8ada919b5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94E5F8A8-E461-4D16-A929-E5D5AE3DA6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2CFA10-42AC-45C7-985B-BBB8F20D1A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ACC882-1318-41BC-92C3-4747D508BC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1B8D7A-D36D-4966-961F-92E94234DF9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Mapping for calculation</vt:lpstr>
      <vt:lpstr>Sheet1</vt:lpstr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Tykoezinski, Julie</cp:lastModifiedBy>
  <dcterms:created xsi:type="dcterms:W3CDTF">2020-02-14T11:46:16Z</dcterms:created>
  <dcterms:modified xsi:type="dcterms:W3CDTF">2020-04-26T16:27:29Z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0x010100E32A6AE4ED76D84A95CC9EC97AEE84B8005BECE2024A42994F962FB454A3DE34D4</vt:lpwstr>
  </property>
  <property fmtid="{D5CDD505-2E9C-101B-9397-08002B2CF9AE}" pid="3" name="_dlc_policyId">
    <vt:lpwstr/>
  </property>
  <property fmtid="{D5CDD505-2E9C-101B-9397-08002B2CF9AE}" pid="4" name="ItemRetentionFormula">
    <vt:lpwstr/>
  </property>
</Properties>
</file>