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erry.kershaw\Power BI\Financials\Europe\Test\"/>
    </mc:Choice>
  </mc:AlternateContent>
  <xr:revisionPtr revIDLastSave="0" documentId="13_ncr:1_{D6FA72AD-C704-4045-A2CB-9509F74EC83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400" sheetId="1" r:id="rId1"/>
    <sheet name="C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2" l="1"/>
  <c r="Y6" i="2"/>
  <c r="U6" i="2"/>
  <c r="S6" i="2"/>
  <c r="S7" i="2"/>
  <c r="O6" i="2"/>
  <c r="Q6" i="2" s="1"/>
  <c r="P6" i="2"/>
  <c r="I7" i="2"/>
  <c r="K7" i="2" s="1"/>
  <c r="I6" i="2"/>
  <c r="M7" i="2"/>
  <c r="M6" i="2"/>
  <c r="C7" i="2"/>
  <c r="E7" i="2" s="1"/>
  <c r="H7" i="2" s="1"/>
  <c r="D6" i="2"/>
  <c r="C6" i="2"/>
  <c r="E6" i="2" s="1"/>
  <c r="H6" i="2" s="1"/>
  <c r="C13" i="2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V7" i="2"/>
  <c r="V9" i="2" s="1"/>
  <c r="P7" i="2"/>
  <c r="P8" i="2" s="1"/>
  <c r="J7" i="2"/>
  <c r="J8" i="2" s="1"/>
  <c r="D7" i="2"/>
  <c r="D9" i="2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BE13" i="1"/>
  <c r="BF13" i="1"/>
  <c r="BG13" i="1"/>
  <c r="BH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AI12" i="1"/>
  <c r="AI11" i="1"/>
  <c r="AI10" i="1"/>
  <c r="AI8" i="1"/>
  <c r="AI6" i="1"/>
  <c r="AI9" i="1"/>
  <c r="AL5" i="1"/>
  <c r="AK5" i="1"/>
  <c r="AJ5" i="1"/>
  <c r="AI5" i="1"/>
  <c r="AE13" i="1"/>
  <c r="AF13" i="1"/>
  <c r="AH13" i="1"/>
  <c r="T6" i="2" l="1"/>
  <c r="V6" i="2"/>
  <c r="W6" i="2" s="1"/>
  <c r="Z6" i="2" s="1"/>
  <c r="J6" i="2"/>
  <c r="K6" i="2" s="1"/>
  <c r="N6" i="2" s="1"/>
  <c r="N7" i="2"/>
  <c r="V13" i="2"/>
  <c r="D13" i="2"/>
  <c r="E13" i="2" s="1"/>
  <c r="V8" i="2"/>
  <c r="D8" i="2"/>
  <c r="P9" i="2"/>
  <c r="P13" i="2" s="1"/>
  <c r="J9" i="2"/>
  <c r="J13" i="2" s="1"/>
  <c r="AG13" i="1"/>
  <c r="AE14" i="1" l="1"/>
  <c r="AE6" i="1"/>
  <c r="AE7" i="1"/>
  <c r="AE8" i="1"/>
  <c r="AE9" i="1"/>
  <c r="AE10" i="1"/>
  <c r="AE11" i="1"/>
  <c r="AE12" i="1"/>
  <c r="BF14" i="1"/>
  <c r="BG14" i="1"/>
  <c r="BH14" i="1"/>
  <c r="BE14" i="1"/>
  <c r="AE17" i="1" l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16" i="1"/>
  <c r="AK6" i="1"/>
  <c r="BK6" i="1" s="1"/>
  <c r="AL14" i="1"/>
  <c r="U7" i="2" s="1"/>
  <c r="W7" i="2" s="1"/>
  <c r="Z7" i="2" s="1"/>
  <c r="AK14" i="1"/>
  <c r="O7" i="2" s="1"/>
  <c r="Q7" i="2" s="1"/>
  <c r="T7" i="2" s="1"/>
  <c r="AJ14" i="1"/>
  <c r="AF14" i="1" s="1"/>
  <c r="AG5" i="1"/>
  <c r="AH5" i="1"/>
  <c r="AV5" i="1"/>
  <c r="AW5" i="1"/>
  <c r="AX5" i="1"/>
  <c r="AY5" i="1"/>
  <c r="AZ5" i="1"/>
  <c r="BA5" i="1"/>
  <c r="BJ5" i="1" s="1"/>
  <c r="BB5" i="1"/>
  <c r="BK5" i="1" s="1"/>
  <c r="BC5" i="1"/>
  <c r="BL5" i="1" s="1"/>
  <c r="AV6" i="1"/>
  <c r="AW6" i="1"/>
  <c r="AX6" i="1"/>
  <c r="AY6" i="1"/>
  <c r="AZ6" i="1"/>
  <c r="BI6" i="1" s="1"/>
  <c r="BE6" i="1" s="1"/>
  <c r="BA6" i="1"/>
  <c r="BB6" i="1"/>
  <c r="BC6" i="1"/>
  <c r="AV7" i="1"/>
  <c r="AW7" i="1"/>
  <c r="AX7" i="1"/>
  <c r="AY7" i="1"/>
  <c r="AZ7" i="1"/>
  <c r="BI7" i="1" s="1"/>
  <c r="BE7" i="1" s="1"/>
  <c r="BA7" i="1"/>
  <c r="BB7" i="1"/>
  <c r="BC7" i="1"/>
  <c r="AV8" i="1"/>
  <c r="AW8" i="1"/>
  <c r="AX8" i="1"/>
  <c r="AY8" i="1"/>
  <c r="AZ8" i="1"/>
  <c r="BI8" i="1" s="1"/>
  <c r="BE8" i="1" s="1"/>
  <c r="BA8" i="1"/>
  <c r="BB8" i="1"/>
  <c r="BC8" i="1"/>
  <c r="AV9" i="1"/>
  <c r="AW9" i="1"/>
  <c r="AX9" i="1"/>
  <c r="AY9" i="1"/>
  <c r="AZ9" i="1"/>
  <c r="BI9" i="1" s="1"/>
  <c r="BE9" i="1" s="1"/>
  <c r="BA9" i="1"/>
  <c r="BB9" i="1"/>
  <c r="BC9" i="1"/>
  <c r="AV10" i="1"/>
  <c r="AW10" i="1"/>
  <c r="AX10" i="1"/>
  <c r="AY10" i="1"/>
  <c r="AZ10" i="1"/>
  <c r="BI10" i="1" s="1"/>
  <c r="BE10" i="1" s="1"/>
  <c r="BA10" i="1"/>
  <c r="BB10" i="1"/>
  <c r="BC10" i="1"/>
  <c r="AV11" i="1"/>
  <c r="AW11" i="1"/>
  <c r="AX11" i="1"/>
  <c r="AY11" i="1"/>
  <c r="AZ11" i="1"/>
  <c r="BI11" i="1" s="1"/>
  <c r="BE11" i="1" s="1"/>
  <c r="BA11" i="1"/>
  <c r="BB11" i="1"/>
  <c r="BC11" i="1"/>
  <c r="AV12" i="1"/>
  <c r="AW12" i="1"/>
  <c r="AX12" i="1"/>
  <c r="AY12" i="1"/>
  <c r="AZ12" i="1"/>
  <c r="BI12" i="1" s="1"/>
  <c r="BE12" i="1" s="1"/>
  <c r="BA12" i="1"/>
  <c r="BB12" i="1"/>
  <c r="BC12" i="1"/>
  <c r="AV14" i="1"/>
  <c r="AW14" i="1"/>
  <c r="AX14" i="1"/>
  <c r="AY14" i="1"/>
  <c r="AZ14" i="1"/>
  <c r="BA14" i="1"/>
  <c r="BB14" i="1"/>
  <c r="BC14" i="1"/>
  <c r="AV15" i="1"/>
  <c r="AW15" i="1"/>
  <c r="AX15" i="1"/>
  <c r="AY15" i="1"/>
  <c r="AZ15" i="1"/>
  <c r="BA15" i="1"/>
  <c r="BB15" i="1"/>
  <c r="BC15" i="1"/>
  <c r="AV17" i="1"/>
  <c r="AW17" i="1"/>
  <c r="AX17" i="1"/>
  <c r="AY17" i="1"/>
  <c r="AZ17" i="1"/>
  <c r="BE17" i="1" s="1"/>
  <c r="BI17" i="1" s="1"/>
  <c r="BA17" i="1"/>
  <c r="BB17" i="1"/>
  <c r="BC17" i="1"/>
  <c r="AV18" i="1"/>
  <c r="AW18" i="1"/>
  <c r="AX18" i="1"/>
  <c r="AY18" i="1"/>
  <c r="AZ18" i="1"/>
  <c r="BA18" i="1"/>
  <c r="BB18" i="1"/>
  <c r="BC18" i="1"/>
  <c r="AV19" i="1"/>
  <c r="AW19" i="1"/>
  <c r="AX19" i="1"/>
  <c r="AY19" i="1"/>
  <c r="AZ19" i="1"/>
  <c r="BE19" i="1" s="1"/>
  <c r="BI19" i="1" s="1"/>
  <c r="BA19" i="1"/>
  <c r="BB19" i="1"/>
  <c r="BC19" i="1"/>
  <c r="AV20" i="1"/>
  <c r="AW20" i="1"/>
  <c r="AX20" i="1"/>
  <c r="AY20" i="1"/>
  <c r="AZ20" i="1"/>
  <c r="BA20" i="1"/>
  <c r="BB20" i="1"/>
  <c r="BC20" i="1"/>
  <c r="AV21" i="1"/>
  <c r="AW21" i="1"/>
  <c r="AX21" i="1"/>
  <c r="AY21" i="1"/>
  <c r="AZ21" i="1"/>
  <c r="BA21" i="1"/>
  <c r="BB21" i="1"/>
  <c r="BC21" i="1"/>
  <c r="AV22" i="1"/>
  <c r="AW22" i="1"/>
  <c r="AX22" i="1"/>
  <c r="AY22" i="1"/>
  <c r="AZ22" i="1"/>
  <c r="BA22" i="1"/>
  <c r="BB22" i="1"/>
  <c r="BC22" i="1"/>
  <c r="AV23" i="1"/>
  <c r="AW23" i="1"/>
  <c r="AX23" i="1"/>
  <c r="AY23" i="1"/>
  <c r="AZ23" i="1"/>
  <c r="BA23" i="1"/>
  <c r="BB23" i="1"/>
  <c r="BC23" i="1"/>
  <c r="AV24" i="1"/>
  <c r="AW24" i="1"/>
  <c r="AX24" i="1"/>
  <c r="AY24" i="1"/>
  <c r="AZ24" i="1"/>
  <c r="BA24" i="1"/>
  <c r="BB24" i="1"/>
  <c r="BC24" i="1"/>
  <c r="AV25" i="1"/>
  <c r="AW25" i="1"/>
  <c r="AX25" i="1"/>
  <c r="AY25" i="1"/>
  <c r="AZ25" i="1"/>
  <c r="BA25" i="1"/>
  <c r="BB25" i="1"/>
  <c r="BC25" i="1"/>
  <c r="AV26" i="1"/>
  <c r="AW26" i="1"/>
  <c r="AX26" i="1"/>
  <c r="AY26" i="1"/>
  <c r="AZ26" i="1"/>
  <c r="BA26" i="1"/>
  <c r="BB26" i="1"/>
  <c r="BC26" i="1"/>
  <c r="AV27" i="1"/>
  <c r="AW27" i="1"/>
  <c r="AX27" i="1"/>
  <c r="AY27" i="1"/>
  <c r="AZ27" i="1"/>
  <c r="BA27" i="1"/>
  <c r="BB27" i="1"/>
  <c r="BC27" i="1"/>
  <c r="AV28" i="1"/>
  <c r="AW28" i="1"/>
  <c r="AX28" i="1"/>
  <c r="AY28" i="1"/>
  <c r="AZ28" i="1"/>
  <c r="BA28" i="1"/>
  <c r="BB28" i="1"/>
  <c r="BC28" i="1"/>
  <c r="AV29" i="1"/>
  <c r="AW29" i="1"/>
  <c r="AX29" i="1"/>
  <c r="AY29" i="1"/>
  <c r="AZ29" i="1"/>
  <c r="BE29" i="1" s="1"/>
  <c r="BI29" i="1" s="1"/>
  <c r="BA29" i="1"/>
  <c r="BB29" i="1"/>
  <c r="BC29" i="1"/>
  <c r="AV30" i="1"/>
  <c r="AW30" i="1"/>
  <c r="AX30" i="1"/>
  <c r="AY30" i="1"/>
  <c r="AZ30" i="1"/>
  <c r="BA30" i="1"/>
  <c r="BB30" i="1"/>
  <c r="BC30" i="1"/>
  <c r="AV31" i="1"/>
  <c r="AW31" i="1"/>
  <c r="AX31" i="1"/>
  <c r="AY31" i="1"/>
  <c r="AZ31" i="1"/>
  <c r="BA31" i="1"/>
  <c r="BB31" i="1"/>
  <c r="BC31" i="1"/>
  <c r="AV32" i="1"/>
  <c r="AW32" i="1"/>
  <c r="AX32" i="1"/>
  <c r="AY32" i="1"/>
  <c r="AZ32" i="1"/>
  <c r="BA32" i="1"/>
  <c r="BB32" i="1"/>
  <c r="BC32" i="1"/>
  <c r="AV33" i="1"/>
  <c r="AW33" i="1"/>
  <c r="AX33" i="1"/>
  <c r="AY33" i="1"/>
  <c r="AZ33" i="1"/>
  <c r="BA33" i="1"/>
  <c r="BB33" i="1"/>
  <c r="BC33" i="1"/>
  <c r="AV34" i="1"/>
  <c r="AW34" i="1"/>
  <c r="AX34" i="1"/>
  <c r="AY34" i="1"/>
  <c r="AZ34" i="1"/>
  <c r="BA34" i="1"/>
  <c r="BB34" i="1"/>
  <c r="BC34" i="1"/>
  <c r="AV35" i="1"/>
  <c r="AW35" i="1"/>
  <c r="AX35" i="1"/>
  <c r="AY35" i="1"/>
  <c r="AZ35" i="1"/>
  <c r="BE35" i="1" s="1"/>
  <c r="BI35" i="1" s="1"/>
  <c r="BA35" i="1"/>
  <c r="BB35" i="1"/>
  <c r="BC35" i="1"/>
  <c r="AV36" i="1"/>
  <c r="AW36" i="1"/>
  <c r="AX36" i="1"/>
  <c r="AY36" i="1"/>
  <c r="AZ36" i="1"/>
  <c r="BA36" i="1"/>
  <c r="BB36" i="1"/>
  <c r="BC36" i="1"/>
  <c r="AV37" i="1"/>
  <c r="AW37" i="1"/>
  <c r="AX37" i="1"/>
  <c r="AY37" i="1"/>
  <c r="AZ37" i="1"/>
  <c r="BE37" i="1" s="1"/>
  <c r="BI37" i="1" s="1"/>
  <c r="BA37" i="1"/>
  <c r="BB37" i="1"/>
  <c r="BC37" i="1"/>
  <c r="AV38" i="1"/>
  <c r="AW38" i="1"/>
  <c r="AX38" i="1"/>
  <c r="AY38" i="1"/>
  <c r="AZ38" i="1"/>
  <c r="BA38" i="1"/>
  <c r="BB38" i="1"/>
  <c r="BC38" i="1"/>
  <c r="AV39" i="1"/>
  <c r="AW39" i="1"/>
  <c r="AX39" i="1"/>
  <c r="AY39" i="1"/>
  <c r="AZ39" i="1"/>
  <c r="BA39" i="1"/>
  <c r="BB39" i="1"/>
  <c r="BC39" i="1"/>
  <c r="AV40" i="1"/>
  <c r="AW40" i="1"/>
  <c r="AX40" i="1"/>
  <c r="AY40" i="1"/>
  <c r="AZ40" i="1"/>
  <c r="BA40" i="1"/>
  <c r="BB40" i="1"/>
  <c r="BC40" i="1"/>
  <c r="AV41" i="1"/>
  <c r="AW41" i="1"/>
  <c r="AX41" i="1"/>
  <c r="AY41" i="1"/>
  <c r="AZ41" i="1"/>
  <c r="BA41" i="1"/>
  <c r="BB41" i="1"/>
  <c r="BC41" i="1"/>
  <c r="AV42" i="1"/>
  <c r="AW42" i="1"/>
  <c r="AX42" i="1"/>
  <c r="AY42" i="1"/>
  <c r="AZ42" i="1"/>
  <c r="BA42" i="1"/>
  <c r="BB42" i="1"/>
  <c r="BC42" i="1"/>
  <c r="AV43" i="1"/>
  <c r="AW43" i="1"/>
  <c r="AX43" i="1"/>
  <c r="AY43" i="1"/>
  <c r="AZ43" i="1"/>
  <c r="BE43" i="1" s="1"/>
  <c r="BI43" i="1" s="1"/>
  <c r="BA43" i="1"/>
  <c r="BB43" i="1"/>
  <c r="BC43" i="1"/>
  <c r="AV44" i="1"/>
  <c r="AW44" i="1"/>
  <c r="AX44" i="1"/>
  <c r="AY44" i="1"/>
  <c r="AZ44" i="1"/>
  <c r="BA44" i="1"/>
  <c r="BB44" i="1"/>
  <c r="BC44" i="1"/>
  <c r="AV45" i="1"/>
  <c r="AW45" i="1"/>
  <c r="AX45" i="1"/>
  <c r="AY45" i="1"/>
  <c r="AZ45" i="1"/>
  <c r="BE45" i="1" s="1"/>
  <c r="BI45" i="1" s="1"/>
  <c r="BA45" i="1"/>
  <c r="BB45" i="1"/>
  <c r="BC45" i="1"/>
  <c r="AV46" i="1"/>
  <c r="AW46" i="1"/>
  <c r="AX46" i="1"/>
  <c r="AY46" i="1"/>
  <c r="AZ46" i="1"/>
  <c r="BA46" i="1"/>
  <c r="BB46" i="1"/>
  <c r="BC46" i="1"/>
  <c r="AV47" i="1"/>
  <c r="AW47" i="1"/>
  <c r="AX47" i="1"/>
  <c r="AY47" i="1"/>
  <c r="AZ47" i="1"/>
  <c r="BA47" i="1"/>
  <c r="BB47" i="1"/>
  <c r="BC47" i="1"/>
  <c r="AV48" i="1"/>
  <c r="AW48" i="1"/>
  <c r="AX48" i="1"/>
  <c r="AY48" i="1"/>
  <c r="AZ48" i="1"/>
  <c r="BA48" i="1"/>
  <c r="BB48" i="1"/>
  <c r="BC48" i="1"/>
  <c r="AV49" i="1"/>
  <c r="AW49" i="1"/>
  <c r="AX49" i="1"/>
  <c r="AY49" i="1"/>
  <c r="AZ49" i="1"/>
  <c r="BA49" i="1"/>
  <c r="BB49" i="1"/>
  <c r="BC49" i="1"/>
  <c r="AV50" i="1"/>
  <c r="AW50" i="1"/>
  <c r="AX50" i="1"/>
  <c r="AY50" i="1"/>
  <c r="AZ50" i="1"/>
  <c r="BA50" i="1"/>
  <c r="BB50" i="1"/>
  <c r="BC50" i="1"/>
  <c r="AV51" i="1"/>
  <c r="AW51" i="1"/>
  <c r="AX51" i="1"/>
  <c r="AY51" i="1"/>
  <c r="AZ51" i="1"/>
  <c r="BE51" i="1" s="1"/>
  <c r="BI51" i="1" s="1"/>
  <c r="BA51" i="1"/>
  <c r="BB51" i="1"/>
  <c r="BC51" i="1"/>
  <c r="AV52" i="1"/>
  <c r="AW52" i="1"/>
  <c r="AX52" i="1"/>
  <c r="AY52" i="1"/>
  <c r="AZ52" i="1"/>
  <c r="BA52" i="1"/>
  <c r="BB52" i="1"/>
  <c r="BC52" i="1"/>
  <c r="AV53" i="1"/>
  <c r="AW53" i="1"/>
  <c r="AX53" i="1"/>
  <c r="AY53" i="1"/>
  <c r="AZ53" i="1"/>
  <c r="BE53" i="1" s="1"/>
  <c r="BI53" i="1" s="1"/>
  <c r="BA53" i="1"/>
  <c r="BB53" i="1"/>
  <c r="BC53" i="1"/>
  <c r="AV54" i="1"/>
  <c r="AW54" i="1"/>
  <c r="AX54" i="1"/>
  <c r="AY54" i="1"/>
  <c r="AZ54" i="1"/>
  <c r="BA54" i="1"/>
  <c r="BB54" i="1"/>
  <c r="BC54" i="1"/>
  <c r="AV55" i="1"/>
  <c r="AW55" i="1"/>
  <c r="AX55" i="1"/>
  <c r="AY55" i="1"/>
  <c r="AZ55" i="1"/>
  <c r="BA55" i="1"/>
  <c r="BB55" i="1"/>
  <c r="BC55" i="1"/>
  <c r="AV56" i="1"/>
  <c r="AW56" i="1"/>
  <c r="AX56" i="1"/>
  <c r="AY56" i="1"/>
  <c r="AZ56" i="1"/>
  <c r="BA56" i="1"/>
  <c r="BB56" i="1"/>
  <c r="BC56" i="1"/>
  <c r="AV57" i="1"/>
  <c r="AW57" i="1"/>
  <c r="AX57" i="1"/>
  <c r="AY57" i="1"/>
  <c r="AZ57" i="1"/>
  <c r="BA57" i="1"/>
  <c r="BB57" i="1"/>
  <c r="BC57" i="1"/>
  <c r="AV58" i="1"/>
  <c r="AW58" i="1"/>
  <c r="AX58" i="1"/>
  <c r="AY58" i="1"/>
  <c r="AZ58" i="1"/>
  <c r="BA58" i="1"/>
  <c r="BB58" i="1"/>
  <c r="BC58" i="1"/>
  <c r="AV59" i="1"/>
  <c r="AW59" i="1"/>
  <c r="AX59" i="1"/>
  <c r="AY59" i="1"/>
  <c r="AZ59" i="1"/>
  <c r="BE59" i="1" s="1"/>
  <c r="BI59" i="1" s="1"/>
  <c r="BA59" i="1"/>
  <c r="BB59" i="1"/>
  <c r="BC59" i="1"/>
  <c r="AV60" i="1"/>
  <c r="AW60" i="1"/>
  <c r="AX60" i="1"/>
  <c r="AY60" i="1"/>
  <c r="AZ60" i="1"/>
  <c r="BA60" i="1"/>
  <c r="BB60" i="1"/>
  <c r="BC60" i="1"/>
  <c r="AV61" i="1"/>
  <c r="AW61" i="1"/>
  <c r="AX61" i="1"/>
  <c r="AY61" i="1"/>
  <c r="AZ61" i="1"/>
  <c r="BE61" i="1" s="1"/>
  <c r="BI61" i="1" s="1"/>
  <c r="BA61" i="1"/>
  <c r="BB61" i="1"/>
  <c r="BC61" i="1"/>
  <c r="AV62" i="1"/>
  <c r="AW62" i="1"/>
  <c r="AX62" i="1"/>
  <c r="AY62" i="1"/>
  <c r="AZ62" i="1"/>
  <c r="BA62" i="1"/>
  <c r="BB62" i="1"/>
  <c r="BC62" i="1"/>
  <c r="AV63" i="1"/>
  <c r="AW63" i="1"/>
  <c r="AX63" i="1"/>
  <c r="AY63" i="1"/>
  <c r="AZ63" i="1"/>
  <c r="BA63" i="1"/>
  <c r="BB63" i="1"/>
  <c r="BC63" i="1"/>
  <c r="AV64" i="1"/>
  <c r="AW64" i="1"/>
  <c r="AX64" i="1"/>
  <c r="AY64" i="1"/>
  <c r="AZ64" i="1"/>
  <c r="BA64" i="1"/>
  <c r="BB64" i="1"/>
  <c r="BC64" i="1"/>
  <c r="AV65" i="1"/>
  <c r="AW65" i="1"/>
  <c r="AX65" i="1"/>
  <c r="AY65" i="1"/>
  <c r="AZ65" i="1"/>
  <c r="BA65" i="1"/>
  <c r="BB65" i="1"/>
  <c r="BC65" i="1"/>
  <c r="AV66" i="1"/>
  <c r="AW66" i="1"/>
  <c r="AX66" i="1"/>
  <c r="AY66" i="1"/>
  <c r="AZ66" i="1"/>
  <c r="BA66" i="1"/>
  <c r="BB66" i="1"/>
  <c r="BC66" i="1"/>
  <c r="AV67" i="1"/>
  <c r="AW67" i="1"/>
  <c r="AX67" i="1"/>
  <c r="AY67" i="1"/>
  <c r="AZ67" i="1"/>
  <c r="BE67" i="1" s="1"/>
  <c r="BI67" i="1" s="1"/>
  <c r="BA67" i="1"/>
  <c r="BB67" i="1"/>
  <c r="BC67" i="1"/>
  <c r="AV68" i="1"/>
  <c r="AW68" i="1"/>
  <c r="AX68" i="1"/>
  <c r="AY68" i="1"/>
  <c r="AZ68" i="1"/>
  <c r="F13" i="2" s="1"/>
  <c r="G13" i="2" s="1"/>
  <c r="H13" i="2" s="1"/>
  <c r="BA68" i="1"/>
  <c r="BB68" i="1"/>
  <c r="BC68" i="1"/>
  <c r="AV69" i="1"/>
  <c r="AW69" i="1"/>
  <c r="AX69" i="1"/>
  <c r="AY69" i="1"/>
  <c r="AZ69" i="1"/>
  <c r="BE69" i="1" s="1"/>
  <c r="BI69" i="1" s="1"/>
  <c r="BA69" i="1"/>
  <c r="BB69" i="1"/>
  <c r="BC69" i="1"/>
  <c r="AV70" i="1"/>
  <c r="AW70" i="1"/>
  <c r="AX70" i="1"/>
  <c r="AY70" i="1"/>
  <c r="AZ70" i="1"/>
  <c r="BA70" i="1"/>
  <c r="BB70" i="1"/>
  <c r="BC70" i="1"/>
  <c r="AQ5" i="1"/>
  <c r="AR5" i="1"/>
  <c r="AS5" i="1"/>
  <c r="AT5" i="1"/>
  <c r="AU5" i="1"/>
  <c r="AQ6" i="1"/>
  <c r="AR6" i="1"/>
  <c r="AS6" i="1"/>
  <c r="AT6" i="1"/>
  <c r="AU6" i="1"/>
  <c r="AQ7" i="1"/>
  <c r="AR7" i="1"/>
  <c r="AS7" i="1"/>
  <c r="AT7" i="1"/>
  <c r="AU7" i="1"/>
  <c r="AQ8" i="1"/>
  <c r="AR8" i="1"/>
  <c r="AS8" i="1"/>
  <c r="AT8" i="1"/>
  <c r="AU8" i="1"/>
  <c r="AQ9" i="1"/>
  <c r="AR9" i="1"/>
  <c r="AS9" i="1"/>
  <c r="AT9" i="1"/>
  <c r="AU9" i="1"/>
  <c r="AQ10" i="1"/>
  <c r="AR10" i="1"/>
  <c r="AS10" i="1"/>
  <c r="AT10" i="1"/>
  <c r="AU10" i="1"/>
  <c r="AQ11" i="1"/>
  <c r="AR11" i="1"/>
  <c r="AS11" i="1"/>
  <c r="AT11" i="1"/>
  <c r="AU11" i="1"/>
  <c r="AQ12" i="1"/>
  <c r="AR12" i="1"/>
  <c r="AS12" i="1"/>
  <c r="AT12" i="1"/>
  <c r="AU12" i="1"/>
  <c r="AQ14" i="1"/>
  <c r="AR14" i="1"/>
  <c r="AS14" i="1"/>
  <c r="AT14" i="1"/>
  <c r="AU14" i="1"/>
  <c r="AQ15" i="1"/>
  <c r="AR15" i="1"/>
  <c r="AS15" i="1"/>
  <c r="AT15" i="1"/>
  <c r="AU15" i="1"/>
  <c r="AQ17" i="1"/>
  <c r="AR17" i="1"/>
  <c r="AS17" i="1"/>
  <c r="AT17" i="1"/>
  <c r="AU17" i="1"/>
  <c r="AQ18" i="1"/>
  <c r="AR18" i="1"/>
  <c r="AS18" i="1"/>
  <c r="AT18" i="1"/>
  <c r="AU18" i="1"/>
  <c r="AQ19" i="1"/>
  <c r="AR19" i="1"/>
  <c r="AS19" i="1"/>
  <c r="AT19" i="1"/>
  <c r="AU19" i="1"/>
  <c r="AQ20" i="1"/>
  <c r="AR20" i="1"/>
  <c r="AS20" i="1"/>
  <c r="AT20" i="1"/>
  <c r="AU20" i="1"/>
  <c r="AQ21" i="1"/>
  <c r="AR21" i="1"/>
  <c r="AS21" i="1"/>
  <c r="AT21" i="1"/>
  <c r="AU21" i="1"/>
  <c r="AQ22" i="1"/>
  <c r="AR22" i="1"/>
  <c r="AS22" i="1"/>
  <c r="AT22" i="1"/>
  <c r="AU22" i="1"/>
  <c r="AQ23" i="1"/>
  <c r="AR23" i="1"/>
  <c r="AS23" i="1"/>
  <c r="AT23" i="1"/>
  <c r="AU23" i="1"/>
  <c r="AQ24" i="1"/>
  <c r="AR24" i="1"/>
  <c r="AS24" i="1"/>
  <c r="AT24" i="1"/>
  <c r="AU24" i="1"/>
  <c r="AQ25" i="1"/>
  <c r="AR25" i="1"/>
  <c r="AS25" i="1"/>
  <c r="AT25" i="1"/>
  <c r="AU25" i="1"/>
  <c r="AQ26" i="1"/>
  <c r="AR26" i="1"/>
  <c r="AS26" i="1"/>
  <c r="AT26" i="1"/>
  <c r="AU26" i="1"/>
  <c r="AQ27" i="1"/>
  <c r="AR27" i="1"/>
  <c r="AS27" i="1"/>
  <c r="AT27" i="1"/>
  <c r="AU27" i="1"/>
  <c r="AQ28" i="1"/>
  <c r="AR28" i="1"/>
  <c r="AS28" i="1"/>
  <c r="AT28" i="1"/>
  <c r="AU28" i="1"/>
  <c r="AQ29" i="1"/>
  <c r="AR29" i="1"/>
  <c r="AS29" i="1"/>
  <c r="AT29" i="1"/>
  <c r="AU29" i="1"/>
  <c r="AQ30" i="1"/>
  <c r="AR30" i="1"/>
  <c r="AS30" i="1"/>
  <c r="AT30" i="1"/>
  <c r="AU30" i="1"/>
  <c r="AQ31" i="1"/>
  <c r="AR31" i="1"/>
  <c r="AS31" i="1"/>
  <c r="AT31" i="1"/>
  <c r="AU31" i="1"/>
  <c r="AQ32" i="1"/>
  <c r="AR32" i="1"/>
  <c r="AS32" i="1"/>
  <c r="AT32" i="1"/>
  <c r="AU32" i="1"/>
  <c r="AQ33" i="1"/>
  <c r="AR33" i="1"/>
  <c r="AS33" i="1"/>
  <c r="AT33" i="1"/>
  <c r="AU33" i="1"/>
  <c r="AQ34" i="1"/>
  <c r="AR34" i="1"/>
  <c r="AS34" i="1"/>
  <c r="AT34" i="1"/>
  <c r="AU34" i="1"/>
  <c r="AQ35" i="1"/>
  <c r="AR35" i="1"/>
  <c r="AS35" i="1"/>
  <c r="AT35" i="1"/>
  <c r="AU35" i="1"/>
  <c r="AQ36" i="1"/>
  <c r="AR36" i="1"/>
  <c r="AS36" i="1"/>
  <c r="AT36" i="1"/>
  <c r="AU36" i="1"/>
  <c r="AQ37" i="1"/>
  <c r="AR37" i="1"/>
  <c r="AS37" i="1"/>
  <c r="AT37" i="1"/>
  <c r="AU37" i="1"/>
  <c r="AQ38" i="1"/>
  <c r="AR38" i="1"/>
  <c r="AS38" i="1"/>
  <c r="AT38" i="1"/>
  <c r="AU38" i="1"/>
  <c r="AQ39" i="1"/>
  <c r="AR39" i="1"/>
  <c r="AS39" i="1"/>
  <c r="AT39" i="1"/>
  <c r="AU39" i="1"/>
  <c r="AQ40" i="1"/>
  <c r="AR40" i="1"/>
  <c r="AS40" i="1"/>
  <c r="AT40" i="1"/>
  <c r="AU40" i="1"/>
  <c r="AQ41" i="1"/>
  <c r="AR41" i="1"/>
  <c r="AS41" i="1"/>
  <c r="AT41" i="1"/>
  <c r="AU41" i="1"/>
  <c r="AQ42" i="1"/>
  <c r="AR42" i="1"/>
  <c r="AS42" i="1"/>
  <c r="AT42" i="1"/>
  <c r="AU42" i="1"/>
  <c r="AQ43" i="1"/>
  <c r="AR43" i="1"/>
  <c r="AS43" i="1"/>
  <c r="AT43" i="1"/>
  <c r="AU43" i="1"/>
  <c r="AQ44" i="1"/>
  <c r="AR44" i="1"/>
  <c r="AS44" i="1"/>
  <c r="AT44" i="1"/>
  <c r="AU44" i="1"/>
  <c r="AQ45" i="1"/>
  <c r="AR45" i="1"/>
  <c r="AS45" i="1"/>
  <c r="AT45" i="1"/>
  <c r="AU45" i="1"/>
  <c r="AQ46" i="1"/>
  <c r="AR46" i="1"/>
  <c r="AS46" i="1"/>
  <c r="AT46" i="1"/>
  <c r="AU46" i="1"/>
  <c r="AQ47" i="1"/>
  <c r="AR47" i="1"/>
  <c r="AS47" i="1"/>
  <c r="AT47" i="1"/>
  <c r="AU47" i="1"/>
  <c r="AQ48" i="1"/>
  <c r="AR48" i="1"/>
  <c r="AS48" i="1"/>
  <c r="AT48" i="1"/>
  <c r="AU48" i="1"/>
  <c r="AQ49" i="1"/>
  <c r="AR49" i="1"/>
  <c r="AS49" i="1"/>
  <c r="AT49" i="1"/>
  <c r="AU49" i="1"/>
  <c r="AQ50" i="1"/>
  <c r="AR50" i="1"/>
  <c r="AS50" i="1"/>
  <c r="AT50" i="1"/>
  <c r="AU50" i="1"/>
  <c r="AQ51" i="1"/>
  <c r="AR51" i="1"/>
  <c r="AS51" i="1"/>
  <c r="AT51" i="1"/>
  <c r="AU51" i="1"/>
  <c r="AQ52" i="1"/>
  <c r="AR52" i="1"/>
  <c r="AS52" i="1"/>
  <c r="AT52" i="1"/>
  <c r="AU52" i="1"/>
  <c r="AQ53" i="1"/>
  <c r="AR53" i="1"/>
  <c r="AS53" i="1"/>
  <c r="AT53" i="1"/>
  <c r="AU53" i="1"/>
  <c r="AQ54" i="1"/>
  <c r="AR54" i="1"/>
  <c r="AS54" i="1"/>
  <c r="AT54" i="1"/>
  <c r="AU54" i="1"/>
  <c r="AQ55" i="1"/>
  <c r="AR55" i="1"/>
  <c r="AS55" i="1"/>
  <c r="AT55" i="1"/>
  <c r="AU55" i="1"/>
  <c r="AQ56" i="1"/>
  <c r="AR56" i="1"/>
  <c r="AS56" i="1"/>
  <c r="AT56" i="1"/>
  <c r="AU56" i="1"/>
  <c r="AQ57" i="1"/>
  <c r="AR57" i="1"/>
  <c r="AS57" i="1"/>
  <c r="AT57" i="1"/>
  <c r="AU57" i="1"/>
  <c r="AQ58" i="1"/>
  <c r="AR58" i="1"/>
  <c r="AS58" i="1"/>
  <c r="AT58" i="1"/>
  <c r="AU58" i="1"/>
  <c r="AQ59" i="1"/>
  <c r="AR59" i="1"/>
  <c r="AS59" i="1"/>
  <c r="AT59" i="1"/>
  <c r="AU59" i="1"/>
  <c r="AQ60" i="1"/>
  <c r="AR60" i="1"/>
  <c r="AS60" i="1"/>
  <c r="AT60" i="1"/>
  <c r="AU60" i="1"/>
  <c r="AQ61" i="1"/>
  <c r="AR61" i="1"/>
  <c r="AS61" i="1"/>
  <c r="AT61" i="1"/>
  <c r="AU61" i="1"/>
  <c r="AQ62" i="1"/>
  <c r="AR62" i="1"/>
  <c r="AS62" i="1"/>
  <c r="AT62" i="1"/>
  <c r="AU62" i="1"/>
  <c r="AQ63" i="1"/>
  <c r="AR63" i="1"/>
  <c r="AS63" i="1"/>
  <c r="AT63" i="1"/>
  <c r="AU63" i="1"/>
  <c r="AQ64" i="1"/>
  <c r="AR64" i="1"/>
  <c r="AS64" i="1"/>
  <c r="AT64" i="1"/>
  <c r="AU64" i="1"/>
  <c r="AQ65" i="1"/>
  <c r="AR65" i="1"/>
  <c r="AS65" i="1"/>
  <c r="AT65" i="1"/>
  <c r="AU65" i="1"/>
  <c r="AQ66" i="1"/>
  <c r="AR66" i="1"/>
  <c r="AS66" i="1"/>
  <c r="AT66" i="1"/>
  <c r="AU66" i="1"/>
  <c r="AQ67" i="1"/>
  <c r="AR67" i="1"/>
  <c r="AS67" i="1"/>
  <c r="AT67" i="1"/>
  <c r="AU67" i="1"/>
  <c r="AQ68" i="1"/>
  <c r="AR68" i="1"/>
  <c r="AS68" i="1"/>
  <c r="AT68" i="1"/>
  <c r="AU68" i="1"/>
  <c r="AQ69" i="1"/>
  <c r="AR69" i="1"/>
  <c r="AS69" i="1"/>
  <c r="AT69" i="1"/>
  <c r="AU69" i="1"/>
  <c r="AQ70" i="1"/>
  <c r="AR70" i="1"/>
  <c r="AS70" i="1"/>
  <c r="AT70" i="1"/>
  <c r="AU70" i="1"/>
  <c r="AN18" i="1"/>
  <c r="AO18" i="1"/>
  <c r="AP18" i="1"/>
  <c r="AN19" i="1"/>
  <c r="AO19" i="1"/>
  <c r="AP19" i="1"/>
  <c r="AN20" i="1"/>
  <c r="AO20" i="1"/>
  <c r="AP20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N26" i="1"/>
  <c r="AO26" i="1"/>
  <c r="AP26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O33" i="1"/>
  <c r="AP33" i="1"/>
  <c r="AN34" i="1"/>
  <c r="AO34" i="1"/>
  <c r="AP34" i="1"/>
  <c r="AN35" i="1"/>
  <c r="AO35" i="1"/>
  <c r="AP35" i="1"/>
  <c r="AN36" i="1"/>
  <c r="AO36" i="1"/>
  <c r="AP36" i="1"/>
  <c r="AN37" i="1"/>
  <c r="AO37" i="1"/>
  <c r="AP37" i="1"/>
  <c r="AN38" i="1"/>
  <c r="AO38" i="1"/>
  <c r="AP38" i="1"/>
  <c r="AN39" i="1"/>
  <c r="AO39" i="1"/>
  <c r="AP39" i="1"/>
  <c r="AN40" i="1"/>
  <c r="AO40" i="1"/>
  <c r="AP40" i="1"/>
  <c r="AN41" i="1"/>
  <c r="AO41" i="1"/>
  <c r="AP41" i="1"/>
  <c r="AN42" i="1"/>
  <c r="AO42" i="1"/>
  <c r="AP42" i="1"/>
  <c r="AN43" i="1"/>
  <c r="AO43" i="1"/>
  <c r="AP43" i="1"/>
  <c r="AN44" i="1"/>
  <c r="AO44" i="1"/>
  <c r="AP44" i="1"/>
  <c r="AN45" i="1"/>
  <c r="AO45" i="1"/>
  <c r="AP45" i="1"/>
  <c r="AN46" i="1"/>
  <c r="AO46" i="1"/>
  <c r="AP46" i="1"/>
  <c r="AN47" i="1"/>
  <c r="AO47" i="1"/>
  <c r="AP47" i="1"/>
  <c r="AN48" i="1"/>
  <c r="AO48" i="1"/>
  <c r="AP48" i="1"/>
  <c r="AN49" i="1"/>
  <c r="AO49" i="1"/>
  <c r="AP49" i="1"/>
  <c r="AN50" i="1"/>
  <c r="AO50" i="1"/>
  <c r="AP50" i="1"/>
  <c r="AN51" i="1"/>
  <c r="AO51" i="1"/>
  <c r="AP51" i="1"/>
  <c r="AN52" i="1"/>
  <c r="AO52" i="1"/>
  <c r="AP52" i="1"/>
  <c r="AN53" i="1"/>
  <c r="AO53" i="1"/>
  <c r="AP53" i="1"/>
  <c r="AN54" i="1"/>
  <c r="AO54" i="1"/>
  <c r="AP54" i="1"/>
  <c r="AN55" i="1"/>
  <c r="AO55" i="1"/>
  <c r="AP55" i="1"/>
  <c r="AN56" i="1"/>
  <c r="AO56" i="1"/>
  <c r="AP56" i="1"/>
  <c r="AN57" i="1"/>
  <c r="AO57" i="1"/>
  <c r="AP57" i="1"/>
  <c r="AN58" i="1"/>
  <c r="AO58" i="1"/>
  <c r="AP58" i="1"/>
  <c r="AN59" i="1"/>
  <c r="AO59" i="1"/>
  <c r="AP59" i="1"/>
  <c r="AN60" i="1"/>
  <c r="AO60" i="1"/>
  <c r="AP60" i="1"/>
  <c r="AN61" i="1"/>
  <c r="AO61" i="1"/>
  <c r="AP61" i="1"/>
  <c r="AN62" i="1"/>
  <c r="AO62" i="1"/>
  <c r="AP62" i="1"/>
  <c r="AN63" i="1"/>
  <c r="AO63" i="1"/>
  <c r="AP63" i="1"/>
  <c r="AN64" i="1"/>
  <c r="AO64" i="1"/>
  <c r="AP64" i="1"/>
  <c r="AN65" i="1"/>
  <c r="AO65" i="1"/>
  <c r="AP65" i="1"/>
  <c r="AN66" i="1"/>
  <c r="AO66" i="1"/>
  <c r="AP66" i="1"/>
  <c r="AN67" i="1"/>
  <c r="AO67" i="1"/>
  <c r="AP67" i="1"/>
  <c r="AN68" i="1"/>
  <c r="AO68" i="1"/>
  <c r="AP68" i="1"/>
  <c r="AN69" i="1"/>
  <c r="AO69" i="1"/>
  <c r="AP69" i="1"/>
  <c r="AO17" i="1"/>
  <c r="AP17" i="1"/>
  <c r="AN17" i="1"/>
  <c r="AP70" i="1"/>
  <c r="AO70" i="1"/>
  <c r="AN70" i="1"/>
  <c r="AO5" i="1"/>
  <c r="AP5" i="1"/>
  <c r="AO6" i="1"/>
  <c r="AP6" i="1"/>
  <c r="AO7" i="1"/>
  <c r="AP7" i="1"/>
  <c r="AO8" i="1"/>
  <c r="AP8" i="1"/>
  <c r="AO9" i="1"/>
  <c r="AP9" i="1"/>
  <c r="AO10" i="1"/>
  <c r="AP10" i="1"/>
  <c r="AO11" i="1"/>
  <c r="AP11" i="1"/>
  <c r="AO12" i="1"/>
  <c r="AP12" i="1"/>
  <c r="AO14" i="1"/>
  <c r="AP14" i="1"/>
  <c r="AO15" i="1"/>
  <c r="AP15" i="1"/>
  <c r="AN6" i="1"/>
  <c r="AN7" i="1"/>
  <c r="AN8" i="1"/>
  <c r="AN9" i="1"/>
  <c r="AN10" i="1"/>
  <c r="AN11" i="1"/>
  <c r="AN12" i="1"/>
  <c r="AN14" i="1"/>
  <c r="AN15" i="1"/>
  <c r="AN5" i="1"/>
  <c r="BE63" i="1" l="1"/>
  <c r="BI63" i="1" s="1"/>
  <c r="BE56" i="1"/>
  <c r="BI56" i="1" s="1"/>
  <c r="BE55" i="1"/>
  <c r="BI55" i="1" s="1"/>
  <c r="BE48" i="1"/>
  <c r="BI48" i="1" s="1"/>
  <c r="BE47" i="1"/>
  <c r="BI47" i="1" s="1"/>
  <c r="BE40" i="1"/>
  <c r="BI40" i="1" s="1"/>
  <c r="BE39" i="1"/>
  <c r="BI39" i="1" s="1"/>
  <c r="BE32" i="1"/>
  <c r="BI32" i="1" s="1"/>
  <c r="BE31" i="1"/>
  <c r="BI31" i="1" s="1"/>
  <c r="BE24" i="1"/>
  <c r="BI24" i="1" s="1"/>
  <c r="BE23" i="1"/>
  <c r="BI23" i="1" s="1"/>
  <c r="BE64" i="1"/>
  <c r="BI64" i="1" s="1"/>
  <c r="AH14" i="1"/>
  <c r="BE16" i="1"/>
  <c r="BE62" i="1"/>
  <c r="BI62" i="1" s="1"/>
  <c r="BE54" i="1"/>
  <c r="BI54" i="1" s="1"/>
  <c r="BE46" i="1"/>
  <c r="BI46" i="1" s="1"/>
  <c r="BE38" i="1"/>
  <c r="BI38" i="1" s="1"/>
  <c r="BE30" i="1"/>
  <c r="BI30" i="1" s="1"/>
  <c r="BE22" i="1"/>
  <c r="BI22" i="1" s="1"/>
  <c r="BH5" i="1"/>
  <c r="BE21" i="1"/>
  <c r="BI21" i="1" s="1"/>
  <c r="BG5" i="1"/>
  <c r="BE68" i="1"/>
  <c r="BI68" i="1" s="1"/>
  <c r="BE60" i="1"/>
  <c r="BI60" i="1" s="1"/>
  <c r="BE52" i="1"/>
  <c r="BI52" i="1" s="1"/>
  <c r="BE44" i="1"/>
  <c r="BI44" i="1" s="1"/>
  <c r="BE36" i="1"/>
  <c r="BI36" i="1" s="1"/>
  <c r="BE28" i="1"/>
  <c r="BI28" i="1" s="1"/>
  <c r="BE20" i="1"/>
  <c r="BI20" i="1" s="1"/>
  <c r="BE27" i="1"/>
  <c r="BI27" i="1" s="1"/>
  <c r="BE66" i="1"/>
  <c r="BI66" i="1" s="1"/>
  <c r="BE58" i="1"/>
  <c r="BI58" i="1" s="1"/>
  <c r="BE50" i="1"/>
  <c r="BI50" i="1" s="1"/>
  <c r="BE42" i="1"/>
  <c r="BI42" i="1" s="1"/>
  <c r="BE34" i="1"/>
  <c r="BI34" i="1" s="1"/>
  <c r="BE26" i="1"/>
  <c r="BI26" i="1" s="1"/>
  <c r="BE18" i="1"/>
  <c r="BI18" i="1" s="1"/>
  <c r="BE65" i="1"/>
  <c r="BI65" i="1" s="1"/>
  <c r="BE57" i="1"/>
  <c r="BI57" i="1" s="1"/>
  <c r="BE49" i="1"/>
  <c r="BI49" i="1" s="1"/>
  <c r="BE41" i="1"/>
  <c r="BI41" i="1" s="1"/>
  <c r="BE33" i="1"/>
  <c r="BI33" i="1" s="1"/>
  <c r="BE25" i="1"/>
  <c r="BI25" i="1" s="1"/>
  <c r="AG14" i="1"/>
  <c r="AK7" i="1"/>
  <c r="BK7" i="1" s="1"/>
  <c r="AL7" i="1"/>
  <c r="AK8" i="1"/>
  <c r="AL8" i="1"/>
  <c r="BL8" i="1" s="1"/>
  <c r="AK9" i="1"/>
  <c r="BK9" i="1" s="1"/>
  <c r="AL9" i="1"/>
  <c r="BL9" i="1" s="1"/>
  <c r="BH9" i="1" s="1"/>
  <c r="AK10" i="1"/>
  <c r="BK10" i="1" s="1"/>
  <c r="AL10" i="1"/>
  <c r="AK11" i="1"/>
  <c r="BK11" i="1" s="1"/>
  <c r="AL11" i="1"/>
  <c r="AK12" i="1"/>
  <c r="AL12" i="1"/>
  <c r="BL12" i="1" s="1"/>
  <c r="AL6" i="1"/>
  <c r="AK17" i="1"/>
  <c r="AL17" i="1"/>
  <c r="AK18" i="1"/>
  <c r="AL18" i="1"/>
  <c r="AK19" i="1"/>
  <c r="AL19" i="1"/>
  <c r="AK20" i="1"/>
  <c r="AL20" i="1"/>
  <c r="AK21" i="1"/>
  <c r="AL21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K30" i="1"/>
  <c r="AL30" i="1"/>
  <c r="AK31" i="1"/>
  <c r="AL31" i="1"/>
  <c r="AK32" i="1"/>
  <c r="AL32" i="1"/>
  <c r="AK33" i="1"/>
  <c r="AL33" i="1"/>
  <c r="AK34" i="1"/>
  <c r="AL34" i="1"/>
  <c r="AK35" i="1"/>
  <c r="AL35" i="1"/>
  <c r="AK36" i="1"/>
  <c r="AL36" i="1"/>
  <c r="AK37" i="1"/>
  <c r="AL37" i="1"/>
  <c r="AK38" i="1"/>
  <c r="AL38" i="1"/>
  <c r="AK39" i="1"/>
  <c r="AL39" i="1"/>
  <c r="AH39" i="1" s="1"/>
  <c r="BH39" i="1" s="1"/>
  <c r="AK40" i="1"/>
  <c r="AL40" i="1"/>
  <c r="AK41" i="1"/>
  <c r="AL41" i="1"/>
  <c r="AK42" i="1"/>
  <c r="AL42" i="1"/>
  <c r="AK43" i="1"/>
  <c r="AL43" i="1"/>
  <c r="AH43" i="1" s="1"/>
  <c r="BH43" i="1" s="1"/>
  <c r="AK44" i="1"/>
  <c r="AL44" i="1"/>
  <c r="AK45" i="1"/>
  <c r="AL45" i="1"/>
  <c r="AK46" i="1"/>
  <c r="AL46" i="1"/>
  <c r="AK47" i="1"/>
  <c r="AL47" i="1"/>
  <c r="AH47" i="1" s="1"/>
  <c r="BH47" i="1" s="1"/>
  <c r="AK48" i="1"/>
  <c r="AL48" i="1"/>
  <c r="AK49" i="1"/>
  <c r="AL49" i="1"/>
  <c r="AK50" i="1"/>
  <c r="AL50" i="1"/>
  <c r="AK51" i="1"/>
  <c r="AL51" i="1"/>
  <c r="AH51" i="1" s="1"/>
  <c r="BH51" i="1" s="1"/>
  <c r="AK52" i="1"/>
  <c r="AL52" i="1"/>
  <c r="AK53" i="1"/>
  <c r="AL53" i="1"/>
  <c r="AK54" i="1"/>
  <c r="AL54" i="1"/>
  <c r="AK55" i="1"/>
  <c r="AL55" i="1"/>
  <c r="AH55" i="1" s="1"/>
  <c r="BH55" i="1" s="1"/>
  <c r="AK56" i="1"/>
  <c r="AL56" i="1"/>
  <c r="AK57" i="1"/>
  <c r="AL57" i="1"/>
  <c r="AK58" i="1"/>
  <c r="AL58" i="1"/>
  <c r="AK59" i="1"/>
  <c r="AL59" i="1"/>
  <c r="AH59" i="1" s="1"/>
  <c r="BH59" i="1" s="1"/>
  <c r="AK60" i="1"/>
  <c r="AL60" i="1"/>
  <c r="AK61" i="1"/>
  <c r="AL61" i="1"/>
  <c r="AK62" i="1"/>
  <c r="AL62" i="1"/>
  <c r="AK63" i="1"/>
  <c r="AL63" i="1"/>
  <c r="AH63" i="1" s="1"/>
  <c r="BH63" i="1" s="1"/>
  <c r="AK64" i="1"/>
  <c r="AL64" i="1"/>
  <c r="AH64" i="1" s="1"/>
  <c r="BH64" i="1" s="1"/>
  <c r="AK65" i="1"/>
  <c r="AL65" i="1"/>
  <c r="AK66" i="1"/>
  <c r="AL66" i="1"/>
  <c r="AK67" i="1"/>
  <c r="AL67" i="1"/>
  <c r="AH67" i="1" s="1"/>
  <c r="BH67" i="1" s="1"/>
  <c r="AK68" i="1"/>
  <c r="AL68" i="1"/>
  <c r="AH68" i="1" s="1"/>
  <c r="BH68" i="1" s="1"/>
  <c r="AK69" i="1"/>
  <c r="AL69" i="1"/>
  <c r="AL16" i="1"/>
  <c r="AK16" i="1"/>
  <c r="O13" i="2" s="1"/>
  <c r="Q13" i="2" s="1"/>
  <c r="AJ17" i="1"/>
  <c r="AF17" i="1" s="1"/>
  <c r="BF17" i="1" s="1"/>
  <c r="BJ17" i="1" s="1"/>
  <c r="AJ18" i="1"/>
  <c r="AF18" i="1" s="1"/>
  <c r="BF18" i="1" s="1"/>
  <c r="AJ19" i="1"/>
  <c r="AF19" i="1" s="1"/>
  <c r="BF19" i="1" s="1"/>
  <c r="BJ19" i="1" s="1"/>
  <c r="AJ20" i="1"/>
  <c r="AF20" i="1" s="1"/>
  <c r="BF20" i="1" s="1"/>
  <c r="AJ21" i="1"/>
  <c r="AF21" i="1" s="1"/>
  <c r="BF21" i="1" s="1"/>
  <c r="AJ22" i="1"/>
  <c r="AF22" i="1" s="1"/>
  <c r="BF22" i="1" s="1"/>
  <c r="AJ23" i="1"/>
  <c r="AF23" i="1" s="1"/>
  <c r="BF23" i="1" s="1"/>
  <c r="BJ23" i="1" s="1"/>
  <c r="AJ24" i="1"/>
  <c r="AF24" i="1" s="1"/>
  <c r="BF24" i="1" s="1"/>
  <c r="BJ24" i="1" s="1"/>
  <c r="AJ25" i="1"/>
  <c r="AF25" i="1" s="1"/>
  <c r="BF25" i="1" s="1"/>
  <c r="AJ26" i="1"/>
  <c r="AF26" i="1" s="1"/>
  <c r="BF26" i="1" s="1"/>
  <c r="AJ27" i="1"/>
  <c r="AF27" i="1" s="1"/>
  <c r="BF27" i="1" s="1"/>
  <c r="AJ28" i="1"/>
  <c r="AF28" i="1" s="1"/>
  <c r="BF28" i="1" s="1"/>
  <c r="AJ29" i="1"/>
  <c r="AF29" i="1" s="1"/>
  <c r="BF29" i="1" s="1"/>
  <c r="BJ29" i="1" s="1"/>
  <c r="AJ30" i="1"/>
  <c r="AF30" i="1" s="1"/>
  <c r="BF30" i="1" s="1"/>
  <c r="AJ31" i="1"/>
  <c r="AF31" i="1" s="1"/>
  <c r="BF31" i="1" s="1"/>
  <c r="BJ31" i="1" s="1"/>
  <c r="AJ32" i="1"/>
  <c r="AF32" i="1" s="1"/>
  <c r="BF32" i="1" s="1"/>
  <c r="AJ33" i="1"/>
  <c r="AF33" i="1" s="1"/>
  <c r="BF33" i="1" s="1"/>
  <c r="AJ34" i="1"/>
  <c r="AF34" i="1" s="1"/>
  <c r="BF34" i="1" s="1"/>
  <c r="BJ34" i="1" s="1"/>
  <c r="AJ35" i="1"/>
  <c r="AF35" i="1" s="1"/>
  <c r="BF35" i="1" s="1"/>
  <c r="BJ35" i="1" s="1"/>
  <c r="AJ36" i="1"/>
  <c r="AF36" i="1" s="1"/>
  <c r="BF36" i="1" s="1"/>
  <c r="AJ37" i="1"/>
  <c r="AF37" i="1" s="1"/>
  <c r="BF37" i="1" s="1"/>
  <c r="BJ37" i="1" s="1"/>
  <c r="AJ38" i="1"/>
  <c r="AF38" i="1" s="1"/>
  <c r="BF38" i="1" s="1"/>
  <c r="AJ39" i="1"/>
  <c r="AF39" i="1" s="1"/>
  <c r="BF39" i="1" s="1"/>
  <c r="AJ40" i="1"/>
  <c r="AF40" i="1" s="1"/>
  <c r="BF40" i="1" s="1"/>
  <c r="BJ40" i="1" s="1"/>
  <c r="AJ41" i="1"/>
  <c r="AF41" i="1" s="1"/>
  <c r="BF41" i="1" s="1"/>
  <c r="AJ42" i="1"/>
  <c r="AF42" i="1" s="1"/>
  <c r="BF42" i="1" s="1"/>
  <c r="BJ42" i="1" s="1"/>
  <c r="AJ43" i="1"/>
  <c r="AF43" i="1" s="1"/>
  <c r="BF43" i="1" s="1"/>
  <c r="BJ43" i="1" s="1"/>
  <c r="AJ44" i="1"/>
  <c r="AF44" i="1" s="1"/>
  <c r="BF44" i="1" s="1"/>
  <c r="AJ45" i="1"/>
  <c r="AF45" i="1" s="1"/>
  <c r="BF45" i="1" s="1"/>
  <c r="BJ45" i="1" s="1"/>
  <c r="AJ46" i="1"/>
  <c r="AF46" i="1" s="1"/>
  <c r="BF46" i="1" s="1"/>
  <c r="AJ47" i="1"/>
  <c r="AF47" i="1" s="1"/>
  <c r="BF47" i="1" s="1"/>
  <c r="BJ47" i="1" s="1"/>
  <c r="AJ48" i="1"/>
  <c r="AF48" i="1" s="1"/>
  <c r="BF48" i="1" s="1"/>
  <c r="BJ48" i="1" s="1"/>
  <c r="AJ49" i="1"/>
  <c r="AF49" i="1" s="1"/>
  <c r="BF49" i="1" s="1"/>
  <c r="AJ50" i="1"/>
  <c r="AF50" i="1" s="1"/>
  <c r="BF50" i="1" s="1"/>
  <c r="AJ51" i="1"/>
  <c r="AF51" i="1" s="1"/>
  <c r="BF51" i="1" s="1"/>
  <c r="BJ51" i="1" s="1"/>
  <c r="AJ52" i="1"/>
  <c r="AF52" i="1" s="1"/>
  <c r="BF52" i="1" s="1"/>
  <c r="AJ53" i="1"/>
  <c r="AF53" i="1" s="1"/>
  <c r="BF53" i="1" s="1"/>
  <c r="BJ53" i="1" s="1"/>
  <c r="AJ54" i="1"/>
  <c r="AF54" i="1" s="1"/>
  <c r="BF54" i="1" s="1"/>
  <c r="AJ55" i="1"/>
  <c r="AF55" i="1" s="1"/>
  <c r="BF55" i="1" s="1"/>
  <c r="BJ55" i="1" s="1"/>
  <c r="AJ56" i="1"/>
  <c r="AF56" i="1" s="1"/>
  <c r="BF56" i="1" s="1"/>
  <c r="BJ56" i="1" s="1"/>
  <c r="AJ57" i="1"/>
  <c r="AF57" i="1" s="1"/>
  <c r="BF57" i="1" s="1"/>
  <c r="AJ58" i="1"/>
  <c r="AF58" i="1" s="1"/>
  <c r="BF58" i="1" s="1"/>
  <c r="AJ59" i="1"/>
  <c r="AF59" i="1" s="1"/>
  <c r="BF59" i="1" s="1"/>
  <c r="BJ59" i="1" s="1"/>
  <c r="AJ60" i="1"/>
  <c r="AF60" i="1" s="1"/>
  <c r="BF60" i="1" s="1"/>
  <c r="AJ61" i="1"/>
  <c r="AF61" i="1" s="1"/>
  <c r="BF61" i="1" s="1"/>
  <c r="BJ61" i="1" s="1"/>
  <c r="AJ62" i="1"/>
  <c r="AF62" i="1" s="1"/>
  <c r="BF62" i="1" s="1"/>
  <c r="AJ63" i="1"/>
  <c r="AF63" i="1" s="1"/>
  <c r="BF63" i="1" s="1"/>
  <c r="BJ63" i="1" s="1"/>
  <c r="AJ64" i="1"/>
  <c r="AF64" i="1" s="1"/>
  <c r="BF64" i="1" s="1"/>
  <c r="BJ64" i="1" s="1"/>
  <c r="AJ65" i="1"/>
  <c r="AF65" i="1" s="1"/>
  <c r="BF65" i="1" s="1"/>
  <c r="AJ66" i="1"/>
  <c r="AF66" i="1" s="1"/>
  <c r="BF66" i="1" s="1"/>
  <c r="AJ67" i="1"/>
  <c r="AF67" i="1" s="1"/>
  <c r="BF67" i="1" s="1"/>
  <c r="BJ67" i="1" s="1"/>
  <c r="AJ68" i="1"/>
  <c r="AF68" i="1" s="1"/>
  <c r="BF68" i="1" s="1"/>
  <c r="AJ69" i="1"/>
  <c r="AF69" i="1" s="1"/>
  <c r="BF69" i="1" s="1"/>
  <c r="BJ69" i="1" s="1"/>
  <c r="AJ16" i="1"/>
  <c r="AJ7" i="1"/>
  <c r="AJ8" i="1"/>
  <c r="AJ9" i="1"/>
  <c r="AJ10" i="1"/>
  <c r="AJ11" i="1"/>
  <c r="AJ12" i="1"/>
  <c r="AJ6" i="1"/>
  <c r="AE5" i="1"/>
  <c r="AI70" i="1"/>
  <c r="U13" i="2" l="1"/>
  <c r="W13" i="2" s="1"/>
  <c r="AH60" i="1"/>
  <c r="BH60" i="1" s="1"/>
  <c r="AH56" i="1"/>
  <c r="BH56" i="1" s="1"/>
  <c r="AH52" i="1"/>
  <c r="BH52" i="1" s="1"/>
  <c r="AH48" i="1"/>
  <c r="BH48" i="1" s="1"/>
  <c r="AI15" i="1"/>
  <c r="C9" i="2"/>
  <c r="E9" i="2" s="1"/>
  <c r="AF16" i="1"/>
  <c r="BF16" i="1" s="1"/>
  <c r="I13" i="2"/>
  <c r="K13" i="2" s="1"/>
  <c r="BJ26" i="1"/>
  <c r="BJ18" i="1"/>
  <c r="BJ39" i="1"/>
  <c r="BJ32" i="1"/>
  <c r="AH44" i="1"/>
  <c r="BH44" i="1" s="1"/>
  <c r="AH40" i="1"/>
  <c r="BH40" i="1" s="1"/>
  <c r="AH36" i="1"/>
  <c r="BH36" i="1" s="1"/>
  <c r="AH32" i="1"/>
  <c r="BH32" i="1" s="1"/>
  <c r="AH28" i="1"/>
  <c r="BH28" i="1" s="1"/>
  <c r="AH24" i="1"/>
  <c r="BH24" i="1" s="1"/>
  <c r="AH20" i="1"/>
  <c r="BH20" i="1" s="1"/>
  <c r="AF11" i="1"/>
  <c r="BJ11" i="1"/>
  <c r="BF11" i="1" s="1"/>
  <c r="AF9" i="1"/>
  <c r="BJ9" i="1"/>
  <c r="BF9" i="1" s="1"/>
  <c r="AG67" i="1"/>
  <c r="BG67" i="1" s="1"/>
  <c r="BK67" i="1" s="1"/>
  <c r="BL67" i="1" s="1"/>
  <c r="AG63" i="1"/>
  <c r="BG63" i="1" s="1"/>
  <c r="BK63" i="1" s="1"/>
  <c r="BL63" i="1" s="1"/>
  <c r="AG59" i="1"/>
  <c r="BG59" i="1" s="1"/>
  <c r="BK59" i="1" s="1"/>
  <c r="BL59" i="1" s="1"/>
  <c r="AG51" i="1"/>
  <c r="BG51" i="1" s="1"/>
  <c r="AG43" i="1"/>
  <c r="BG43" i="1" s="1"/>
  <c r="BK43" i="1" s="1"/>
  <c r="BL43" i="1" s="1"/>
  <c r="AG35" i="1"/>
  <c r="BG35" i="1" s="1"/>
  <c r="BK35" i="1" s="1"/>
  <c r="AG27" i="1"/>
  <c r="BG27" i="1" s="1"/>
  <c r="AG19" i="1"/>
  <c r="BG19" i="1" s="1"/>
  <c r="BK19" i="1" s="1"/>
  <c r="AH11" i="1"/>
  <c r="BL11" i="1"/>
  <c r="BH11" i="1" s="1"/>
  <c r="AH7" i="1"/>
  <c r="BL7" i="1"/>
  <c r="BH7" i="1" s="1"/>
  <c r="BJ65" i="1"/>
  <c r="BJ30" i="1"/>
  <c r="AF8" i="1"/>
  <c r="BJ8" i="1"/>
  <c r="BF8" i="1" s="1"/>
  <c r="AG16" i="1"/>
  <c r="BG16" i="1" s="1"/>
  <c r="AH66" i="1"/>
  <c r="BH66" i="1" s="1"/>
  <c r="AH62" i="1"/>
  <c r="BH62" i="1" s="1"/>
  <c r="AH58" i="1"/>
  <c r="BH58" i="1" s="1"/>
  <c r="AH54" i="1"/>
  <c r="BH54" i="1" s="1"/>
  <c r="AH50" i="1"/>
  <c r="BH50" i="1" s="1"/>
  <c r="AH46" i="1"/>
  <c r="BH46" i="1" s="1"/>
  <c r="AH42" i="1"/>
  <c r="BH42" i="1" s="1"/>
  <c r="AH38" i="1"/>
  <c r="BH38" i="1" s="1"/>
  <c r="AH34" i="1"/>
  <c r="BH34" i="1" s="1"/>
  <c r="AH30" i="1"/>
  <c r="BH30" i="1" s="1"/>
  <c r="AH26" i="1"/>
  <c r="BH26" i="1" s="1"/>
  <c r="AH22" i="1"/>
  <c r="BH22" i="1" s="1"/>
  <c r="AH18" i="1"/>
  <c r="BH18" i="1" s="1"/>
  <c r="BJ20" i="1"/>
  <c r="BJ38" i="1"/>
  <c r="AF7" i="1"/>
  <c r="BJ7" i="1"/>
  <c r="BF7" i="1" s="1"/>
  <c r="AH10" i="1"/>
  <c r="BL10" i="1"/>
  <c r="BH10" i="1" s="1"/>
  <c r="BJ28" i="1"/>
  <c r="BJ46" i="1"/>
  <c r="AF6" i="1"/>
  <c r="BJ6" i="1"/>
  <c r="AF5" i="1"/>
  <c r="BI5" i="1"/>
  <c r="BF70" i="1"/>
  <c r="BF15" i="1" s="1"/>
  <c r="AH69" i="1"/>
  <c r="BH69" i="1" s="1"/>
  <c r="AH65" i="1"/>
  <c r="BH65" i="1" s="1"/>
  <c r="AH61" i="1"/>
  <c r="BH61" i="1" s="1"/>
  <c r="AH57" i="1"/>
  <c r="BH57" i="1" s="1"/>
  <c r="AH53" i="1"/>
  <c r="BH53" i="1" s="1"/>
  <c r="AH49" i="1"/>
  <c r="BH49" i="1" s="1"/>
  <c r="AH45" i="1"/>
  <c r="BH45" i="1" s="1"/>
  <c r="AH41" i="1"/>
  <c r="BH41" i="1" s="1"/>
  <c r="AH37" i="1"/>
  <c r="BH37" i="1" s="1"/>
  <c r="AH33" i="1"/>
  <c r="BH33" i="1" s="1"/>
  <c r="AH29" i="1"/>
  <c r="BH29" i="1" s="1"/>
  <c r="AH25" i="1"/>
  <c r="BH25" i="1" s="1"/>
  <c r="AH21" i="1"/>
  <c r="BH21" i="1" s="1"/>
  <c r="AH17" i="1"/>
  <c r="BH17" i="1" s="1"/>
  <c r="BJ25" i="1"/>
  <c r="BJ36" i="1"/>
  <c r="BJ21" i="1"/>
  <c r="BJ54" i="1"/>
  <c r="BJ33" i="1"/>
  <c r="BJ44" i="1"/>
  <c r="BJ62" i="1"/>
  <c r="AH6" i="1"/>
  <c r="BL6" i="1"/>
  <c r="BJ41" i="1"/>
  <c r="BJ50" i="1"/>
  <c r="BK50" i="1" s="1"/>
  <c r="BJ27" i="1"/>
  <c r="BJ52" i="1"/>
  <c r="BE70" i="1"/>
  <c r="BI16" i="1"/>
  <c r="BJ16" i="1" s="1"/>
  <c r="AF12" i="1"/>
  <c r="BJ12" i="1"/>
  <c r="BF12" i="1" s="1"/>
  <c r="BK51" i="1"/>
  <c r="BL51" i="1" s="1"/>
  <c r="BJ49" i="1"/>
  <c r="BJ58" i="1"/>
  <c r="BJ60" i="1"/>
  <c r="AF10" i="1"/>
  <c r="BJ10" i="1"/>
  <c r="BF10" i="1" s="1"/>
  <c r="AH35" i="1"/>
  <c r="BH35" i="1" s="1"/>
  <c r="AH31" i="1"/>
  <c r="BH31" i="1" s="1"/>
  <c r="AH27" i="1"/>
  <c r="BH27" i="1" s="1"/>
  <c r="AH23" i="1"/>
  <c r="BH23" i="1" s="1"/>
  <c r="AH19" i="1"/>
  <c r="BH19" i="1" s="1"/>
  <c r="AG12" i="1"/>
  <c r="BK12" i="1"/>
  <c r="AG8" i="1"/>
  <c r="BK8" i="1"/>
  <c r="BJ57" i="1"/>
  <c r="BJ66" i="1"/>
  <c r="BJ68" i="1"/>
  <c r="BJ22" i="1"/>
  <c r="AG55" i="1"/>
  <c r="BG55" i="1" s="1"/>
  <c r="BK55" i="1" s="1"/>
  <c r="BL55" i="1" s="1"/>
  <c r="AG47" i="1"/>
  <c r="BG47" i="1" s="1"/>
  <c r="BK47" i="1" s="1"/>
  <c r="BL47" i="1" s="1"/>
  <c r="AG39" i="1"/>
  <c r="BG39" i="1" s="1"/>
  <c r="AG31" i="1"/>
  <c r="BG31" i="1" s="1"/>
  <c r="BK31" i="1" s="1"/>
  <c r="AG23" i="1"/>
  <c r="BG23" i="1" s="1"/>
  <c r="BK23" i="1" s="1"/>
  <c r="AG11" i="1"/>
  <c r="AG7" i="1"/>
  <c r="AG66" i="1"/>
  <c r="BG66" i="1" s="1"/>
  <c r="AG62" i="1"/>
  <c r="BG62" i="1" s="1"/>
  <c r="AG58" i="1"/>
  <c r="BG58" i="1" s="1"/>
  <c r="AG54" i="1"/>
  <c r="BG54" i="1" s="1"/>
  <c r="AG50" i="1"/>
  <c r="BG50" i="1" s="1"/>
  <c r="AG46" i="1"/>
  <c r="BG46" i="1" s="1"/>
  <c r="AG42" i="1"/>
  <c r="BG42" i="1" s="1"/>
  <c r="BK42" i="1" s="1"/>
  <c r="AG38" i="1"/>
  <c r="BG38" i="1" s="1"/>
  <c r="AG34" i="1"/>
  <c r="BG34" i="1" s="1"/>
  <c r="BK34" i="1" s="1"/>
  <c r="BL34" i="1" s="1"/>
  <c r="AG30" i="1"/>
  <c r="BG30" i="1" s="1"/>
  <c r="AG26" i="1"/>
  <c r="BG26" i="1" s="1"/>
  <c r="BK26" i="1" s="1"/>
  <c r="AG22" i="1"/>
  <c r="BG22" i="1" s="1"/>
  <c r="AG18" i="1"/>
  <c r="BG18" i="1" s="1"/>
  <c r="BK18" i="1" s="1"/>
  <c r="AG10" i="1"/>
  <c r="AH16" i="1"/>
  <c r="BH16" i="1" s="1"/>
  <c r="AG69" i="1"/>
  <c r="BG69" i="1" s="1"/>
  <c r="BK69" i="1" s="1"/>
  <c r="AG65" i="1"/>
  <c r="BG65" i="1" s="1"/>
  <c r="AG61" i="1"/>
  <c r="BG61" i="1" s="1"/>
  <c r="BK61" i="1" s="1"/>
  <c r="AG57" i="1"/>
  <c r="BG57" i="1" s="1"/>
  <c r="AG53" i="1"/>
  <c r="BG53" i="1" s="1"/>
  <c r="BK53" i="1" s="1"/>
  <c r="AG49" i="1"/>
  <c r="BG49" i="1" s="1"/>
  <c r="AG45" i="1"/>
  <c r="BG45" i="1" s="1"/>
  <c r="BK45" i="1" s="1"/>
  <c r="BL45" i="1" s="1"/>
  <c r="AG41" i="1"/>
  <c r="BG41" i="1" s="1"/>
  <c r="AG37" i="1"/>
  <c r="BG37" i="1" s="1"/>
  <c r="BK37" i="1" s="1"/>
  <c r="AG33" i="1"/>
  <c r="BG33" i="1" s="1"/>
  <c r="AG29" i="1"/>
  <c r="BG29" i="1" s="1"/>
  <c r="BK29" i="1" s="1"/>
  <c r="AG25" i="1"/>
  <c r="BG25" i="1" s="1"/>
  <c r="AG21" i="1"/>
  <c r="BG21" i="1" s="1"/>
  <c r="AG17" i="1"/>
  <c r="BG17" i="1" s="1"/>
  <c r="BK17" i="1" s="1"/>
  <c r="AH9" i="1"/>
  <c r="AG9" i="1"/>
  <c r="AG68" i="1"/>
  <c r="BG68" i="1" s="1"/>
  <c r="AG64" i="1"/>
  <c r="BG64" i="1" s="1"/>
  <c r="BK64" i="1" s="1"/>
  <c r="BL64" i="1" s="1"/>
  <c r="AG60" i="1"/>
  <c r="BG60" i="1" s="1"/>
  <c r="AG56" i="1"/>
  <c r="BG56" i="1" s="1"/>
  <c r="BK56" i="1" s="1"/>
  <c r="BL56" i="1" s="1"/>
  <c r="AG52" i="1"/>
  <c r="BG52" i="1" s="1"/>
  <c r="AG48" i="1"/>
  <c r="BG48" i="1" s="1"/>
  <c r="BK48" i="1" s="1"/>
  <c r="AG44" i="1"/>
  <c r="BG44" i="1" s="1"/>
  <c r="AG40" i="1"/>
  <c r="BG40" i="1" s="1"/>
  <c r="BK40" i="1" s="1"/>
  <c r="AG36" i="1"/>
  <c r="BG36" i="1" s="1"/>
  <c r="AG32" i="1"/>
  <c r="BG32" i="1" s="1"/>
  <c r="BK32" i="1" s="1"/>
  <c r="AG28" i="1"/>
  <c r="BG28" i="1" s="1"/>
  <c r="AG24" i="1"/>
  <c r="BG24" i="1" s="1"/>
  <c r="BK24" i="1" s="1"/>
  <c r="AG20" i="1"/>
  <c r="BG20" i="1" s="1"/>
  <c r="AH12" i="1"/>
  <c r="AH8" i="1"/>
  <c r="AG6" i="1"/>
  <c r="AK70" i="1"/>
  <c r="O9" i="2" s="1"/>
  <c r="Q9" i="2" s="1"/>
  <c r="AL70" i="1"/>
  <c r="U9" i="2" s="1"/>
  <c r="W9" i="2" s="1"/>
  <c r="AJ70" i="1"/>
  <c r="I9" i="2" s="1"/>
  <c r="K9" i="2" s="1"/>
  <c r="BL50" i="1" l="1"/>
  <c r="BL48" i="1"/>
  <c r="BL18" i="1"/>
  <c r="BK39" i="1"/>
  <c r="BL39" i="1" s="1"/>
  <c r="AE15" i="1"/>
  <c r="C8" i="2"/>
  <c r="E8" i="2" s="1"/>
  <c r="BL40" i="1"/>
  <c r="AI72" i="1"/>
  <c r="AI2" i="1" s="1"/>
  <c r="BL26" i="1"/>
  <c r="BG7" i="1"/>
  <c r="BL19" i="1"/>
  <c r="BK60" i="1"/>
  <c r="BL60" i="1" s="1"/>
  <c r="BL37" i="1"/>
  <c r="BL69" i="1"/>
  <c r="BL42" i="1"/>
  <c r="BK66" i="1"/>
  <c r="BL66" i="1" s="1"/>
  <c r="BL35" i="1"/>
  <c r="BK65" i="1"/>
  <c r="BL65" i="1" s="1"/>
  <c r="BL17" i="1"/>
  <c r="BL31" i="1"/>
  <c r="BG9" i="1"/>
  <c r="BL53" i="1"/>
  <c r="BL24" i="1"/>
  <c r="BG12" i="1"/>
  <c r="BL29" i="1"/>
  <c r="BL61" i="1"/>
  <c r="BK16" i="1"/>
  <c r="BL16" i="1" s="1"/>
  <c r="BG10" i="1"/>
  <c r="BL23" i="1"/>
  <c r="BL32" i="1"/>
  <c r="BK62" i="1"/>
  <c r="BL62" i="1" s="1"/>
  <c r="BK68" i="1"/>
  <c r="BL68" i="1" s="1"/>
  <c r="BH12" i="1"/>
  <c r="BK54" i="1"/>
  <c r="BL54" i="1" s="1"/>
  <c r="BK46" i="1"/>
  <c r="BL46" i="1" s="1"/>
  <c r="BH70" i="1"/>
  <c r="BH15" i="1" s="1"/>
  <c r="BK41" i="1"/>
  <c r="BL41" i="1" s="1"/>
  <c r="BK21" i="1"/>
  <c r="BL21" i="1" s="1"/>
  <c r="BK57" i="1"/>
  <c r="BL57" i="1" s="1"/>
  <c r="BK38" i="1"/>
  <c r="BL38" i="1" s="1"/>
  <c r="BK36" i="1"/>
  <c r="BL36" i="1" s="1"/>
  <c r="BG8" i="1"/>
  <c r="BH6" i="1"/>
  <c r="BK25" i="1"/>
  <c r="BL25" i="1" s="1"/>
  <c r="BK28" i="1"/>
  <c r="BL28" i="1" s="1"/>
  <c r="BE5" i="1"/>
  <c r="BF5" i="1"/>
  <c r="BK20" i="1"/>
  <c r="BL20" i="1" s="1"/>
  <c r="BG70" i="1"/>
  <c r="BG15" i="1" s="1"/>
  <c r="BK58" i="1"/>
  <c r="BL58" i="1" s="1"/>
  <c r="BK49" i="1"/>
  <c r="BL49" i="1" s="1"/>
  <c r="BK52" i="1"/>
  <c r="BL52" i="1" s="1"/>
  <c r="BK44" i="1"/>
  <c r="BL44" i="1" s="1"/>
  <c r="BF6" i="1"/>
  <c r="BG6" i="1"/>
  <c r="BG11" i="1"/>
  <c r="BI70" i="1"/>
  <c r="G9" i="2" s="1"/>
  <c r="H9" i="2" s="1"/>
  <c r="BE15" i="1"/>
  <c r="BK22" i="1"/>
  <c r="BL22" i="1" s="1"/>
  <c r="BH8" i="1"/>
  <c r="BK27" i="1"/>
  <c r="BL27" i="1" s="1"/>
  <c r="BK33" i="1"/>
  <c r="BL33" i="1" s="1"/>
  <c r="BK30" i="1"/>
  <c r="BL30" i="1" s="1"/>
  <c r="AJ15" i="1"/>
  <c r="I8" i="2" s="1"/>
  <c r="K8" i="2" s="1"/>
  <c r="AF70" i="1"/>
  <c r="AK15" i="1"/>
  <c r="O8" i="2" s="1"/>
  <c r="Q8" i="2" s="1"/>
  <c r="AG70" i="1"/>
  <c r="AL15" i="1"/>
  <c r="U8" i="2" s="1"/>
  <c r="W8" i="2" s="1"/>
  <c r="AH70" i="1"/>
  <c r="AE70" i="1" l="1"/>
  <c r="AE72" i="1"/>
  <c r="BG71" i="1"/>
  <c r="BG72" i="1" s="1"/>
  <c r="BF71" i="1"/>
  <c r="BF72" i="1" s="1"/>
  <c r="BH71" i="1"/>
  <c r="BH72" i="1" s="1"/>
  <c r="BE71" i="1"/>
  <c r="BE72" i="1" s="1"/>
  <c r="BJ70" i="1"/>
  <c r="BI15" i="1"/>
  <c r="AK72" i="1"/>
  <c r="AK2" i="1" s="1"/>
  <c r="AG15" i="1"/>
  <c r="AG72" i="1" s="1"/>
  <c r="AJ72" i="1"/>
  <c r="AJ2" i="1" s="1"/>
  <c r="AF15" i="1"/>
  <c r="AF72" i="1" s="1"/>
  <c r="AL72" i="1"/>
  <c r="AL2" i="1" s="1"/>
  <c r="AH15" i="1"/>
  <c r="AH72" i="1" s="1"/>
  <c r="BI71" i="1" l="1"/>
  <c r="BI72" i="1" s="1"/>
  <c r="G8" i="2"/>
  <c r="H8" i="2" s="1"/>
  <c r="H10" i="2" s="1"/>
  <c r="H16" i="2" s="1"/>
  <c r="M13" i="2"/>
  <c r="N13" i="2" s="1"/>
  <c r="M9" i="2"/>
  <c r="N9" i="2" s="1"/>
  <c r="BK70" i="1"/>
  <c r="BJ15" i="1"/>
  <c r="M8" i="2" s="1"/>
  <c r="N8" i="2" s="1"/>
  <c r="S13" i="2" l="1"/>
  <c r="T13" i="2" s="1"/>
  <c r="S9" i="2"/>
  <c r="T9" i="2" s="1"/>
  <c r="H19" i="2"/>
  <c r="H21" i="2" s="1"/>
  <c r="N10" i="2"/>
  <c r="N16" i="2"/>
  <c r="BJ71" i="1"/>
  <c r="BK15" i="1"/>
  <c r="S8" i="2" s="1"/>
  <c r="T8" i="2" s="1"/>
  <c r="T10" i="2" s="1"/>
  <c r="BL70" i="1"/>
  <c r="BL15" i="1" l="1"/>
  <c r="Y8" i="2" s="1"/>
  <c r="Z8" i="2" s="1"/>
  <c r="Y9" i="2"/>
  <c r="Z9" i="2" s="1"/>
  <c r="Y13" i="2"/>
  <c r="Z13" i="2" s="1"/>
  <c r="T16" i="2"/>
  <c r="BJ72" i="1"/>
  <c r="N19" i="2"/>
  <c r="N21" i="2" s="1"/>
  <c r="BL71" i="1"/>
  <c r="BK71" i="1"/>
  <c r="Z10" i="2" l="1"/>
  <c r="Z16" i="2" s="1"/>
  <c r="BL72" i="1"/>
  <c r="Z19" i="2"/>
  <c r="BK72" i="1"/>
  <c r="T19" i="2"/>
  <c r="T21" i="2" s="1"/>
  <c r="Z21" i="2" l="1"/>
</calcChain>
</file>

<file path=xl/sharedStrings.xml><?xml version="1.0" encoding="utf-8"?>
<sst xmlns="http://schemas.openxmlformats.org/spreadsheetml/2006/main" count="356" uniqueCount="149">
  <si>
    <t>Unit</t>
  </si>
  <si>
    <t>Currency</t>
  </si>
  <si>
    <t>Nominal Code</t>
  </si>
  <si>
    <t>Description</t>
  </si>
  <si>
    <t>RECEIVABLE TRADE - CONTROL</t>
  </si>
  <si>
    <t>INVENTORY - HUDDS</t>
  </si>
  <si>
    <t>PREPAYMENTS</t>
  </si>
  <si>
    <t>ACCOUNTS PAYABLE</t>
  </si>
  <si>
    <t>VAT OUTPUT</t>
  </si>
  <si>
    <t>VAT - INPUT</t>
  </si>
  <si>
    <t>OTHER ACCRUALS</t>
  </si>
  <si>
    <t>NET PROFIT/LOSS</t>
  </si>
  <si>
    <t>CY Earnings</t>
  </si>
  <si>
    <t>SALES  METERS</t>
  </si>
  <si>
    <t>COST OF SALES METERS</t>
  </si>
  <si>
    <t>MATERIAL USAGE VARIANCE</t>
  </si>
  <si>
    <t>PACKING/SHIPMENT OUTBOUND AIR</t>
  </si>
  <si>
    <t>WARRANTY EXPENSE CONTINENT</t>
  </si>
  <si>
    <t>QUANTATIVE ADJUSTMENT EEC MTRS</t>
  </si>
  <si>
    <t>INVENTORY OBSOLETE</t>
  </si>
  <si>
    <t>REVALUATION OF METERS EEC</t>
  </si>
  <si>
    <t>SALARIES</t>
  </si>
  <si>
    <t>INCENTIVE</t>
  </si>
  <si>
    <t>SOCIAL SECURITY</t>
  </si>
  <si>
    <t>PENSION</t>
  </si>
  <si>
    <t>FLEX BENEFITS</t>
  </si>
  <si>
    <t>TRAVEL HOME</t>
  </si>
  <si>
    <t>EXPENSES - HOME</t>
  </si>
  <si>
    <t>TRAVEL - MEALS</t>
  </si>
  <si>
    <t xml:space="preserve">Travel </t>
  </si>
  <si>
    <t>TELEPHONE</t>
  </si>
  <si>
    <t>Calibration &amp; Testing</t>
  </si>
  <si>
    <t>M.V. - FUEL</t>
  </si>
  <si>
    <t>M.V. - LEASE</t>
  </si>
  <si>
    <t>Hire of Equipment</t>
  </si>
  <si>
    <t>DIRECT MFG CONSUMABLES</t>
  </si>
  <si>
    <t>SMALL TOOLS</t>
  </si>
  <si>
    <t>Fixed Asset Maintenance</t>
  </si>
  <si>
    <t>Manufacturing Depreciation</t>
  </si>
  <si>
    <t>O/H OUTSIDE EXPENSES</t>
  </si>
  <si>
    <t>SUB-CONTRACT LABOUR</t>
  </si>
  <si>
    <t>O/H OPERATING SUPPLIES</t>
  </si>
  <si>
    <t>Certification</t>
  </si>
  <si>
    <t>Operating Supplies - Paint</t>
  </si>
  <si>
    <t>SOCIAL SECURITY TAXES</t>
  </si>
  <si>
    <t>MANAGEMENT INCENTIVES</t>
  </si>
  <si>
    <t>E'ERS PENSION CONTRIBUTION</t>
  </si>
  <si>
    <t>Payroll Expenses</t>
  </si>
  <si>
    <t>EMPLOYEE RELATIONS</t>
  </si>
  <si>
    <t>EMPLOYEES EDUCATION</t>
  </si>
  <si>
    <t>LEGAL FEES</t>
  </si>
  <si>
    <t>AUDIT FEES</t>
  </si>
  <si>
    <t>DATA PROCESSING/MTNCE</t>
  </si>
  <si>
    <t>TELEPHONES</t>
  </si>
  <si>
    <t>STATIONERY</t>
  </si>
  <si>
    <t>Photocopying</t>
  </si>
  <si>
    <t>BANK CHARGES</t>
  </si>
  <si>
    <t>MOTOR EXPENSES FUEL</t>
  </si>
  <si>
    <t>MV - LEASE COSTS</t>
  </si>
  <si>
    <t>DEPRECIATION</t>
  </si>
  <si>
    <t>INSURANCE</t>
  </si>
  <si>
    <t>YEAR END TRANSFERS</t>
  </si>
  <si>
    <t>YTD</t>
  </si>
  <si>
    <t>BANK</t>
  </si>
  <si>
    <t>Period</t>
  </si>
  <si>
    <t>BS</t>
  </si>
  <si>
    <t>IS</t>
  </si>
  <si>
    <t>IS Rate</t>
  </si>
  <si>
    <t>BS Rate</t>
  </si>
  <si>
    <t>Market Research</t>
  </si>
  <si>
    <t>FIX</t>
  </si>
  <si>
    <t>Cumulative Translation Adjustment</t>
  </si>
  <si>
    <t>EUR</t>
  </si>
  <si>
    <t>400.CTA</t>
  </si>
  <si>
    <t>D-A-00-1111-007</t>
  </si>
  <si>
    <t>D-A-00-1134-000</t>
  </si>
  <si>
    <t>D-A-00-1151-000</t>
  </si>
  <si>
    <t>D-A-00-1190-003</t>
  </si>
  <si>
    <t>D-A-00-2115-000</t>
  </si>
  <si>
    <t>D-A-00-2116-000</t>
  </si>
  <si>
    <t>D-A-00-2116-001</t>
  </si>
  <si>
    <t>D-A-00-2146-000</t>
  </si>
  <si>
    <t>D-A-00-3221-000</t>
  </si>
  <si>
    <t>D-A-00-3221-001</t>
  </si>
  <si>
    <t>D-A-00-4110-001</t>
  </si>
  <si>
    <t>D-A-00-5110-000</t>
  </si>
  <si>
    <t>D-A-00-5220-000</t>
  </si>
  <si>
    <t>D-A-00-5331-001</t>
  </si>
  <si>
    <t>D-A-00-5420-000</t>
  </si>
  <si>
    <t>D-A-00-5511-000</t>
  </si>
  <si>
    <t>D-A-00-5511-001</t>
  </si>
  <si>
    <t>D-A-00-5520-000</t>
  </si>
  <si>
    <t>D-A-00-5590-010</t>
  </si>
  <si>
    <t>D-A-00-5590-120</t>
  </si>
  <si>
    <t>D-A-00-5590-150</t>
  </si>
  <si>
    <t>D-A-00-5590-160</t>
  </si>
  <si>
    <t>D-A-00-5590-190</t>
  </si>
  <si>
    <t>D-A-00-5590-218</t>
  </si>
  <si>
    <t>D-A-00-5590-220</t>
  </si>
  <si>
    <t>D-A-00-5590-221</t>
  </si>
  <si>
    <t>D-A-00-5590-222</t>
  </si>
  <si>
    <t>D-A-00-5590-350</t>
  </si>
  <si>
    <t>D-A-00-5590-401</t>
  </si>
  <si>
    <t>D-A-00-5590-450</t>
  </si>
  <si>
    <t>D-A-00-5590-452</t>
  </si>
  <si>
    <t>D-A-00-5590-625</t>
  </si>
  <si>
    <t>D-A-00-5590-700</t>
  </si>
  <si>
    <t>D-A-00-5590-710</t>
  </si>
  <si>
    <t>D-A-00-5590-711</t>
  </si>
  <si>
    <t>D-A-00-5590-800</t>
  </si>
  <si>
    <t>D-A-00-5600-400</t>
  </si>
  <si>
    <t>D-A-00-5600-402</t>
  </si>
  <si>
    <t>D-A-00-5600-700</t>
  </si>
  <si>
    <t>D-A-00-5600-701</t>
  </si>
  <si>
    <t>D-A-00-5600-750</t>
  </si>
  <si>
    <t>D-A-00-6200-010</t>
  </si>
  <si>
    <t>D-A-00-6200-120</t>
  </si>
  <si>
    <t>D-A-00-6200-150</t>
  </si>
  <si>
    <t>D-A-00-6200-160</t>
  </si>
  <si>
    <t>D-A-00-6200-190</t>
  </si>
  <si>
    <t>D-A-00-6200-191</t>
  </si>
  <si>
    <t>D-A-00-6200-200</t>
  </si>
  <si>
    <t>D-A-00-6200-210</t>
  </si>
  <si>
    <t>D-A-00-6200-218</t>
  </si>
  <si>
    <t>D-A-00-6200-220</t>
  </si>
  <si>
    <t>D-A-00-6200-221</t>
  </si>
  <si>
    <t>D-A-00-6200-270</t>
  </si>
  <si>
    <t>D-A-00-6200-280</t>
  </si>
  <si>
    <t>D-A-00-6200-330</t>
  </si>
  <si>
    <t>D-A-00-6200-350</t>
  </si>
  <si>
    <t>D-A-00-6200-360</t>
  </si>
  <si>
    <t>D-A-00-6200-362</t>
  </si>
  <si>
    <t>D-A-00-6200-401</t>
  </si>
  <si>
    <t>D-A-00-6200-450</t>
  </si>
  <si>
    <t>D-A-00-6200-452</t>
  </si>
  <si>
    <t>D-A-00-6200-800</t>
  </si>
  <si>
    <t>D-A-00-6200-880</t>
  </si>
  <si>
    <t>D-A-00-6200-981</t>
  </si>
  <si>
    <t>D-A-00-8600-000</t>
  </si>
  <si>
    <t>D-A-00-2500-000</t>
  </si>
  <si>
    <t>Loan</t>
  </si>
  <si>
    <t>USD @ BS Rate</t>
  </si>
  <si>
    <t>USD Value Required</t>
  </si>
  <si>
    <t>Total CTA</t>
  </si>
  <si>
    <t>Fixed Accounts</t>
  </si>
  <si>
    <t>Income Statement</t>
  </si>
  <si>
    <t>Total Profit</t>
  </si>
  <si>
    <t>Per Trial Balance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</si>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</sst>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;\(#,##0.00\)"/>
    <numFmt numFmtId="165" formatCode="_-* #,##0.00000_-;\-* #,##0.00000_-;_-* &quot;-&quot;??_-;_-@_-"/>
    <numFmt numFmtId="166" formatCode="#,##0.000000\ ;\(#,##0.000000\)"/>
    <numFmt numFmtId="167" formatCode="#,##0.00000\ ;\(#,##0.00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4" fontId="0" fillId="0" borderId="0" xfId="0" applyNumberFormat="1"/>
    <xf numFmtId="164" fontId="0" fillId="0" borderId="0" xfId="0" applyNumberFormat="1"/>
    <xf numFmtId="164" fontId="0" fillId="33" borderId="0" xfId="0" applyNumberFormat="1" applyFill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10" xfId="1" applyNumberFormat="1" applyFont="1" applyBorder="1"/>
    <xf numFmtId="0" fontId="0" fillId="0" borderId="10" xfId="0" applyBorder="1"/>
    <xf numFmtId="165" fontId="0" fillId="0" borderId="10" xfId="1" applyNumberFormat="1" applyFont="1" applyFill="1" applyBorder="1"/>
    <xf numFmtId="165" fontId="0" fillId="0" borderId="0" xfId="0" applyNumberFormat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14" xfId="0" applyFont="1" applyBorder="1"/>
    <xf numFmtId="0" fontId="0" fillId="0" borderId="15" xfId="0" applyBorder="1"/>
    <xf numFmtId="164" fontId="0" fillId="0" borderId="16" xfId="0" applyNumberFormat="1" applyBorder="1"/>
    <xf numFmtId="0" fontId="0" fillId="0" borderId="14" xfId="0" applyBorder="1"/>
    <xf numFmtId="166" fontId="0" fillId="0" borderId="16" xfId="0" applyNumberFormat="1" applyBorder="1"/>
    <xf numFmtId="164" fontId="16" fillId="0" borderId="16" xfId="0" applyNumberFormat="1" applyFont="1" applyBorder="1"/>
    <xf numFmtId="0" fontId="0" fillId="34" borderId="14" xfId="0" applyFill="1" applyBorder="1"/>
    <xf numFmtId="0" fontId="0" fillId="34" borderId="15" xfId="0" applyFill="1" applyBorder="1"/>
    <xf numFmtId="164" fontId="0" fillId="34" borderId="16" xfId="0" applyNumberFormat="1" applyFill="1" applyBorder="1"/>
    <xf numFmtId="166" fontId="0" fillId="34" borderId="16" xfId="0" applyNumberFormat="1" applyFill="1" applyBorder="1"/>
    <xf numFmtId="0" fontId="16" fillId="0" borderId="14" xfId="0" applyFont="1" applyBorder="1"/>
    <xf numFmtId="0" fontId="16" fillId="0" borderId="11" xfId="0" applyFont="1" applyBorder="1"/>
    <xf numFmtId="0" fontId="16" fillId="0" borderId="13" xfId="0" applyFont="1" applyBorder="1"/>
    <xf numFmtId="164" fontId="16" fillId="0" borderId="10" xfId="0" applyNumberFormat="1" applyFont="1" applyBorder="1"/>
    <xf numFmtId="166" fontId="16" fillId="0" borderId="10" xfId="0" applyNumberFormat="1" applyFont="1" applyBorder="1"/>
    <xf numFmtId="0" fontId="16" fillId="0" borderId="0" xfId="0" applyFont="1"/>
    <xf numFmtId="167" fontId="0" fillId="0" borderId="16" xfId="0" applyNumberFormat="1" applyBorder="1"/>
    <xf numFmtId="167" fontId="16" fillId="0" borderId="10" xfId="0" applyNumberFormat="1" applyFont="1" applyBorder="1"/>
    <xf numFmtId="167" fontId="0" fillId="0" borderId="0" xfId="0" applyNumberFormat="1"/>
    <xf numFmtId="17" fontId="0" fillId="0" borderId="11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73"/>
  <sheetViews>
    <sheetView tabSelected="1" workbookViewId="0">
      <pane xSplit="5" ySplit="4" topLeftCell="F56" activePane="bottomRight" state="frozen"/>
      <selection pane="topRight" activeCell="G1" sqref="G1"/>
      <selection pane="bottomLeft" activeCell="A5" sqref="A5"/>
      <selection pane="bottomRight" activeCell="BJ67" sqref="BJ67"/>
    </sheetView>
  </sheetViews>
  <sheetFormatPr defaultRowHeight="15" x14ac:dyDescent="0.25"/>
  <cols>
    <col min="4" max="4" width="16.140625" bestFit="1" customWidth="1"/>
    <col min="5" max="5" width="34.42578125" bestFit="1" customWidth="1"/>
    <col min="6" max="29" width="13.42578125" hidden="1" customWidth="1"/>
    <col min="30" max="30" width="2.5703125" hidden="1" customWidth="1"/>
    <col min="31" max="38" width="13.42578125" hidden="1" customWidth="1"/>
    <col min="39" max="39" width="8.140625" hidden="1" customWidth="1"/>
    <col min="40" max="56" width="0" hidden="1" customWidth="1"/>
    <col min="57" max="57" width="14.7109375" hidden="1" customWidth="1"/>
    <col min="58" max="60" width="11.5703125" hidden="1" customWidth="1"/>
    <col min="61" max="64" width="13.28515625" bestFit="1" customWidth="1"/>
    <col min="66" max="68" width="11.5703125" bestFit="1" customWidth="1"/>
    <col min="69" max="69" width="15" bestFit="1" customWidth="1"/>
  </cols>
  <sheetData>
    <row r="1" spans="1:65" x14ac:dyDescent="0.25">
      <c r="D1">
        <v>1</v>
      </c>
      <c r="E1">
        <f>+D1+1</f>
        <v>2</v>
      </c>
      <c r="F1">
        <f t="shared" ref="F1:AL1" si="0">+E1+1</f>
        <v>3</v>
      </c>
      <c r="G1">
        <f t="shared" si="0"/>
        <v>4</v>
      </c>
      <c r="H1">
        <f t="shared" si="0"/>
        <v>5</v>
      </c>
      <c r="I1">
        <f t="shared" si="0"/>
        <v>6</v>
      </c>
      <c r="J1">
        <f t="shared" si="0"/>
        <v>7</v>
      </c>
      <c r="K1">
        <f t="shared" si="0"/>
        <v>8</v>
      </c>
      <c r="L1">
        <f t="shared" si="0"/>
        <v>9</v>
      </c>
      <c r="M1">
        <f t="shared" si="0"/>
        <v>10</v>
      </c>
      <c r="N1">
        <f t="shared" si="0"/>
        <v>11</v>
      </c>
      <c r="O1">
        <f t="shared" si="0"/>
        <v>12</v>
      </c>
      <c r="P1">
        <f t="shared" si="0"/>
        <v>13</v>
      </c>
      <c r="Q1">
        <f t="shared" si="0"/>
        <v>14</v>
      </c>
      <c r="R1">
        <f t="shared" si="0"/>
        <v>15</v>
      </c>
      <c r="S1">
        <f t="shared" si="0"/>
        <v>16</v>
      </c>
      <c r="T1">
        <f t="shared" si="0"/>
        <v>17</v>
      </c>
      <c r="U1">
        <f t="shared" si="0"/>
        <v>18</v>
      </c>
      <c r="V1">
        <f t="shared" si="0"/>
        <v>19</v>
      </c>
      <c r="W1">
        <f t="shared" si="0"/>
        <v>20</v>
      </c>
      <c r="X1">
        <f t="shared" si="0"/>
        <v>21</v>
      </c>
      <c r="Y1">
        <f t="shared" si="0"/>
        <v>22</v>
      </c>
      <c r="Z1">
        <f t="shared" si="0"/>
        <v>23</v>
      </c>
      <c r="AA1">
        <f t="shared" si="0"/>
        <v>24</v>
      </c>
      <c r="AB1">
        <f t="shared" si="0"/>
        <v>25</v>
      </c>
      <c r="AC1">
        <f t="shared" si="0"/>
        <v>26</v>
      </c>
      <c r="AD1">
        <f t="shared" si="0"/>
        <v>27</v>
      </c>
      <c r="AE1">
        <f t="shared" si="0"/>
        <v>28</v>
      </c>
      <c r="AF1">
        <f t="shared" si="0"/>
        <v>29</v>
      </c>
      <c r="AG1">
        <f t="shared" si="0"/>
        <v>30</v>
      </c>
      <c r="AH1">
        <f t="shared" si="0"/>
        <v>31</v>
      </c>
      <c r="AI1">
        <f t="shared" si="0"/>
        <v>32</v>
      </c>
      <c r="AJ1">
        <f t="shared" si="0"/>
        <v>33</v>
      </c>
      <c r="AK1">
        <f t="shared" si="0"/>
        <v>34</v>
      </c>
      <c r="AL1">
        <f t="shared" si="0"/>
        <v>35</v>
      </c>
      <c r="AM1" t="s">
        <v>67</v>
      </c>
      <c r="AN1" s="6">
        <v>1.2226999999999999</v>
      </c>
      <c r="AO1" s="7">
        <v>1.1857</v>
      </c>
      <c r="AP1" s="7">
        <v>1.1563000000000001</v>
      </c>
      <c r="AQ1" s="7">
        <v>1.1809000000000001</v>
      </c>
      <c r="AR1" s="7">
        <v>1.0543</v>
      </c>
      <c r="AS1" s="7">
        <v>1.0734999999999999</v>
      </c>
      <c r="AT1" s="7">
        <v>1.0441</v>
      </c>
      <c r="AU1" s="7">
        <v>1.022</v>
      </c>
      <c r="AV1" s="7">
        <v>1.0059</v>
      </c>
      <c r="AW1" s="7">
        <v>0.98009999999999997</v>
      </c>
      <c r="AX1" s="7">
        <v>0.98850000000000005</v>
      </c>
      <c r="AY1" s="7">
        <v>1.0328999999999999</v>
      </c>
      <c r="AZ1" s="7">
        <v>1.0664</v>
      </c>
      <c r="BA1" s="7">
        <v>1.0846</v>
      </c>
      <c r="BB1" s="7">
        <v>1.0609</v>
      </c>
      <c r="BC1" s="7">
        <v>1.0841000000000001</v>
      </c>
    </row>
    <row r="2" spans="1:65" x14ac:dyDescent="0.25">
      <c r="AI2" s="1">
        <f>+AI72</f>
        <v>0</v>
      </c>
      <c r="AJ2" s="1">
        <f>+AJ72</f>
        <v>0</v>
      </c>
      <c r="AK2" s="1">
        <f t="shared" ref="AK2:AL2" si="1">+AK72</f>
        <v>0</v>
      </c>
      <c r="AL2" s="1">
        <f t="shared" si="1"/>
        <v>0</v>
      </c>
      <c r="AM2" t="s">
        <v>68</v>
      </c>
      <c r="AN2" s="8">
        <v>1.1150110276</v>
      </c>
      <c r="AO2" s="8">
        <v>1.1269926823</v>
      </c>
      <c r="AP2" s="7">
        <v>1.1743427049999999</v>
      </c>
      <c r="AQ2" s="7">
        <v>1.0542591844</v>
      </c>
      <c r="AR2" s="7">
        <v>1.0777231174999999</v>
      </c>
      <c r="AS2" s="7">
        <v>1.0474136628999999</v>
      </c>
      <c r="AT2" s="7">
        <v>1.0201161181</v>
      </c>
      <c r="AU2" s="7">
        <v>1.0018879617000001</v>
      </c>
      <c r="AV2" s="7">
        <v>0.97878200000000004</v>
      </c>
      <c r="AW2" s="7">
        <v>0.99509369999999997</v>
      </c>
      <c r="AX2" s="7">
        <v>1.03548</v>
      </c>
      <c r="AY2" s="7">
        <v>1.073231</v>
      </c>
      <c r="AZ2" s="7">
        <v>1.0867260000000001</v>
      </c>
      <c r="BA2" s="7">
        <v>1.0595079999999999</v>
      </c>
      <c r="BB2" s="7">
        <v>1.0872310999999999</v>
      </c>
      <c r="BC2" s="7">
        <v>1.103208</v>
      </c>
    </row>
    <row r="3" spans="1:65" x14ac:dyDescent="0.25">
      <c r="F3" s="5" t="s">
        <v>64</v>
      </c>
      <c r="G3" s="5" t="s">
        <v>64</v>
      </c>
      <c r="H3" s="5" t="s">
        <v>64</v>
      </c>
      <c r="I3" s="5" t="s">
        <v>64</v>
      </c>
      <c r="J3" s="5" t="s">
        <v>64</v>
      </c>
      <c r="K3" s="5" t="s">
        <v>64</v>
      </c>
      <c r="L3" s="5" t="s">
        <v>64</v>
      </c>
      <c r="M3" s="5" t="s">
        <v>64</v>
      </c>
      <c r="N3" s="5" t="s">
        <v>64</v>
      </c>
      <c r="O3" s="5" t="s">
        <v>64</v>
      </c>
      <c r="P3" s="5" t="s">
        <v>64</v>
      </c>
      <c r="Q3" s="5" t="s">
        <v>64</v>
      </c>
      <c r="R3" s="5" t="s">
        <v>62</v>
      </c>
      <c r="S3" s="5" t="s">
        <v>62</v>
      </c>
      <c r="T3" s="5" t="s">
        <v>62</v>
      </c>
      <c r="U3" s="5" t="s">
        <v>62</v>
      </c>
      <c r="V3" s="5" t="s">
        <v>62</v>
      </c>
      <c r="W3" s="5" t="s">
        <v>62</v>
      </c>
      <c r="X3" s="5" t="s">
        <v>62</v>
      </c>
      <c r="Y3" s="5" t="s">
        <v>62</v>
      </c>
      <c r="Z3" s="5" t="s">
        <v>62</v>
      </c>
      <c r="AA3" s="5" t="s">
        <v>62</v>
      </c>
      <c r="AB3" s="5" t="s">
        <v>62</v>
      </c>
      <c r="AC3" s="5" t="s">
        <v>62</v>
      </c>
      <c r="AD3" s="5"/>
      <c r="AE3" s="5" t="s">
        <v>64</v>
      </c>
      <c r="AF3" s="5" t="s">
        <v>64</v>
      </c>
      <c r="AG3" s="5" t="s">
        <v>64</v>
      </c>
      <c r="AH3" s="5" t="s">
        <v>64</v>
      </c>
      <c r="AI3" s="5" t="s">
        <v>62</v>
      </c>
      <c r="AJ3" s="5" t="s">
        <v>62</v>
      </c>
      <c r="AK3" s="5" t="s">
        <v>62</v>
      </c>
      <c r="AL3" s="5" t="s">
        <v>62</v>
      </c>
      <c r="BE3" s="5" t="s">
        <v>64</v>
      </c>
      <c r="BF3" s="5" t="s">
        <v>64</v>
      </c>
      <c r="BG3" s="5" t="s">
        <v>64</v>
      </c>
      <c r="BH3" s="5" t="s">
        <v>64</v>
      </c>
      <c r="BI3" s="5" t="s">
        <v>62</v>
      </c>
      <c r="BJ3" s="5" t="s">
        <v>62</v>
      </c>
      <c r="BK3" s="5" t="s">
        <v>62</v>
      </c>
      <c r="BL3" s="5" t="s">
        <v>62</v>
      </c>
    </row>
    <row r="4" spans="1:65" s="5" customFormat="1" x14ac:dyDescent="0.25">
      <c r="A4" s="5" t="s">
        <v>0</v>
      </c>
      <c r="B4" s="5" t="s">
        <v>1</v>
      </c>
      <c r="D4" s="5" t="s">
        <v>2</v>
      </c>
      <c r="E4" s="5" t="s">
        <v>3</v>
      </c>
      <c r="F4" s="4">
        <v>44562</v>
      </c>
      <c r="G4" s="4">
        <v>44593</v>
      </c>
      <c r="H4" s="4">
        <v>44621</v>
      </c>
      <c r="I4" s="4">
        <v>44652</v>
      </c>
      <c r="J4" s="4">
        <v>44682</v>
      </c>
      <c r="K4" s="4">
        <v>44713</v>
      </c>
      <c r="L4" s="4">
        <v>44743</v>
      </c>
      <c r="M4" s="4">
        <v>44774</v>
      </c>
      <c r="N4" s="4">
        <v>44805</v>
      </c>
      <c r="O4" s="4">
        <v>44835</v>
      </c>
      <c r="P4" s="4">
        <v>44866</v>
      </c>
      <c r="Q4" s="4">
        <v>44896</v>
      </c>
      <c r="R4" s="4">
        <v>44562</v>
      </c>
      <c r="S4" s="4">
        <v>44593</v>
      </c>
      <c r="T4" s="4">
        <v>44621</v>
      </c>
      <c r="U4" s="4">
        <v>44652</v>
      </c>
      <c r="V4" s="4">
        <v>44682</v>
      </c>
      <c r="W4" s="4">
        <v>44713</v>
      </c>
      <c r="X4" s="4">
        <v>44743</v>
      </c>
      <c r="Y4" s="4">
        <v>44774</v>
      </c>
      <c r="Z4" s="4">
        <v>44805</v>
      </c>
      <c r="AA4" s="4">
        <v>44835</v>
      </c>
      <c r="AB4" s="4">
        <v>44866</v>
      </c>
      <c r="AC4" s="4">
        <v>44896</v>
      </c>
      <c r="AD4" s="4"/>
      <c r="AE4" s="4">
        <v>44927</v>
      </c>
      <c r="AF4" s="4">
        <v>44958</v>
      </c>
      <c r="AG4" s="4">
        <v>44986</v>
      </c>
      <c r="AH4" s="4">
        <v>45017</v>
      </c>
      <c r="AI4" s="4">
        <v>44927</v>
      </c>
      <c r="AJ4" s="4">
        <v>44958</v>
      </c>
      <c r="AK4" s="4">
        <v>44986</v>
      </c>
      <c r="AL4" s="4">
        <v>45017</v>
      </c>
      <c r="AN4" s="4">
        <v>44562</v>
      </c>
      <c r="AO4" s="4">
        <v>44593</v>
      </c>
      <c r="AP4" s="4">
        <v>44621</v>
      </c>
      <c r="AQ4" s="4">
        <v>44652</v>
      </c>
      <c r="AR4" s="4">
        <v>44682</v>
      </c>
      <c r="AS4" s="4">
        <v>44713</v>
      </c>
      <c r="AT4" s="4">
        <v>44743</v>
      </c>
      <c r="AU4" s="4">
        <v>44774</v>
      </c>
      <c r="AV4" s="4">
        <v>44805</v>
      </c>
      <c r="AW4" s="4">
        <v>44835</v>
      </c>
      <c r="AX4" s="4">
        <v>44866</v>
      </c>
      <c r="AY4" s="4">
        <v>44896</v>
      </c>
      <c r="AZ4" s="4">
        <v>44927</v>
      </c>
      <c r="BA4" s="4">
        <v>44958</v>
      </c>
      <c r="BB4" s="4">
        <v>44986</v>
      </c>
      <c r="BC4" s="4">
        <v>45017</v>
      </c>
      <c r="BE4" s="4">
        <v>44927</v>
      </c>
      <c r="BF4" s="4">
        <v>44958</v>
      </c>
      <c r="BG4" s="4">
        <v>44986</v>
      </c>
      <c r="BH4" s="4">
        <v>45017</v>
      </c>
      <c r="BI4" s="4">
        <v>44927</v>
      </c>
      <c r="BJ4" s="4">
        <v>44958</v>
      </c>
      <c r="BK4" s="4">
        <v>44986</v>
      </c>
      <c r="BL4" s="4">
        <v>45017</v>
      </c>
    </row>
    <row r="5" spans="1:65" x14ac:dyDescent="0.25">
      <c r="A5">
        <v>400</v>
      </c>
      <c r="B5" t="s">
        <v>72</v>
      </c>
      <c r="C5" t="s">
        <v>65</v>
      </c>
      <c r="D5" t="s">
        <v>74</v>
      </c>
      <c r="E5" t="s">
        <v>63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>
        <f t="shared" ref="AE5:AE11" si="2">+AI5</f>
        <v>1423498</v>
      </c>
      <c r="AF5" s="2">
        <f>+AJ5-AI5</f>
        <v>87647.800000000047</v>
      </c>
      <c r="AG5" s="2">
        <f t="shared" ref="AG5:AH5" si="3">+AK5-AJ5</f>
        <v>125947.39999999991</v>
      </c>
      <c r="AH5" s="2">
        <f t="shared" si="3"/>
        <v>11048.600000000093</v>
      </c>
      <c r="AI5" s="2">
        <f>193000+230498+1000000</f>
        <v>1423498</v>
      </c>
      <c r="AJ5" s="2">
        <f>511145.8+1000000</f>
        <v>1511145.8</v>
      </c>
      <c r="AK5" s="2">
        <f>637093.2+1000000</f>
        <v>1637093.2</v>
      </c>
      <c r="AL5" s="2">
        <f>648141.8+1000000</f>
        <v>1648141.8</v>
      </c>
      <c r="AN5" s="9">
        <f>+AN$2</f>
        <v>1.1150110276</v>
      </c>
      <c r="AO5" s="9">
        <f t="shared" ref="AO5:BC5" si="4">+AO$2</f>
        <v>1.1269926823</v>
      </c>
      <c r="AP5" s="9">
        <f t="shared" si="4"/>
        <v>1.1743427049999999</v>
      </c>
      <c r="AQ5" s="9">
        <f t="shared" si="4"/>
        <v>1.0542591844</v>
      </c>
      <c r="AR5" s="9">
        <f t="shared" si="4"/>
        <v>1.0777231174999999</v>
      </c>
      <c r="AS5" s="9">
        <f t="shared" si="4"/>
        <v>1.0474136628999999</v>
      </c>
      <c r="AT5" s="9">
        <f t="shared" si="4"/>
        <v>1.0201161181</v>
      </c>
      <c r="AU5" s="9">
        <f t="shared" si="4"/>
        <v>1.0018879617000001</v>
      </c>
      <c r="AV5" s="9">
        <f t="shared" si="4"/>
        <v>0.97878200000000004</v>
      </c>
      <c r="AW5" s="9">
        <f t="shared" si="4"/>
        <v>0.99509369999999997</v>
      </c>
      <c r="AX5" s="9">
        <f t="shared" si="4"/>
        <v>1.03548</v>
      </c>
      <c r="AY5" s="9">
        <f t="shared" si="4"/>
        <v>1.073231</v>
      </c>
      <c r="AZ5" s="9">
        <f t="shared" si="4"/>
        <v>1.0867260000000001</v>
      </c>
      <c r="BA5" s="9">
        <f t="shared" si="4"/>
        <v>1.0595079999999999</v>
      </c>
      <c r="BB5" s="9">
        <f t="shared" si="4"/>
        <v>1.0872310999999999</v>
      </c>
      <c r="BC5" s="9">
        <f t="shared" si="4"/>
        <v>1.103208</v>
      </c>
      <c r="BE5" s="2">
        <f>+BI5</f>
        <v>1546952.2875480002</v>
      </c>
      <c r="BF5" s="2">
        <f>+BJ5-BI5</f>
        <v>54118.77671839972</v>
      </c>
      <c r="BG5" s="2">
        <f t="shared" ref="BG5:BH5" si="5">+BK5-BJ5</f>
        <v>178827.57637211983</v>
      </c>
      <c r="BH5" s="2">
        <f t="shared" si="5"/>
        <v>38344.578255880158</v>
      </c>
      <c r="BI5" s="2">
        <f t="shared" ref="BI5:BI12" si="6">+AI5*AZ5</f>
        <v>1546952.2875480002</v>
      </c>
      <c r="BJ5" s="2">
        <f t="shared" ref="BJ5:BJ12" si="7">+AJ5*BA5</f>
        <v>1601071.0642663999</v>
      </c>
      <c r="BK5" s="2">
        <f t="shared" ref="BK5:BK12" si="8">+AK5*BB5</f>
        <v>1779898.6406385198</v>
      </c>
      <c r="BL5" s="2">
        <f t="shared" ref="BL5:BL12" si="9">+AL5*BC5</f>
        <v>1818243.2188943999</v>
      </c>
    </row>
    <row r="6" spans="1:65" x14ac:dyDescent="0.25">
      <c r="A6">
        <v>400</v>
      </c>
      <c r="B6" t="s">
        <v>72</v>
      </c>
      <c r="C6" t="s">
        <v>65</v>
      </c>
      <c r="D6" t="s">
        <v>75</v>
      </c>
      <c r="E6" t="s">
        <v>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v>550000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>
        <f t="shared" si="2"/>
        <v>450000</v>
      </c>
      <c r="AF6" s="2">
        <f t="shared" ref="AF6:AF16" si="10">+AJ6-AI6</f>
        <v>45000</v>
      </c>
      <c r="AG6" s="2">
        <f t="shared" ref="AG6:AG16" si="11">+AK6-AJ6</f>
        <v>45000</v>
      </c>
      <c r="AH6" s="2">
        <f t="shared" ref="AH6:AH16" si="12">+AL6-AK6</f>
        <v>45000</v>
      </c>
      <c r="AI6" s="2">
        <f>500000-50000</f>
        <v>450000</v>
      </c>
      <c r="AJ6" s="2">
        <f>ROUND(+AI6*1.1,2)</f>
        <v>495000</v>
      </c>
      <c r="AK6" s="2">
        <f t="shared" ref="AK6:AK12" si="13">ROUND(+AI6*1.2,2)</f>
        <v>540000</v>
      </c>
      <c r="AL6" s="2">
        <f>ROUND(+AI6*1.3,2)</f>
        <v>585000</v>
      </c>
      <c r="AN6" s="9">
        <f t="shared" ref="AN6:BC15" si="14">+AN$2</f>
        <v>1.1150110276</v>
      </c>
      <c r="AO6" s="9">
        <f t="shared" si="14"/>
        <v>1.1269926823</v>
      </c>
      <c r="AP6" s="9">
        <f t="shared" si="14"/>
        <v>1.1743427049999999</v>
      </c>
      <c r="AQ6" s="9">
        <f t="shared" si="14"/>
        <v>1.0542591844</v>
      </c>
      <c r="AR6" s="9">
        <f t="shared" si="14"/>
        <v>1.0777231174999999</v>
      </c>
      <c r="AS6" s="9">
        <f t="shared" si="14"/>
        <v>1.0474136628999999</v>
      </c>
      <c r="AT6" s="9">
        <f t="shared" si="14"/>
        <v>1.0201161181</v>
      </c>
      <c r="AU6" s="9">
        <f t="shared" si="14"/>
        <v>1.0018879617000001</v>
      </c>
      <c r="AV6" s="9">
        <f t="shared" si="14"/>
        <v>0.97878200000000004</v>
      </c>
      <c r="AW6" s="9">
        <f t="shared" si="14"/>
        <v>0.99509369999999997</v>
      </c>
      <c r="AX6" s="9">
        <f t="shared" si="14"/>
        <v>1.03548</v>
      </c>
      <c r="AY6" s="9">
        <f t="shared" si="14"/>
        <v>1.073231</v>
      </c>
      <c r="AZ6" s="9">
        <f t="shared" si="14"/>
        <v>1.0867260000000001</v>
      </c>
      <c r="BA6" s="9">
        <f t="shared" si="14"/>
        <v>1.0595079999999999</v>
      </c>
      <c r="BB6" s="9">
        <f t="shared" si="14"/>
        <v>1.0872310999999999</v>
      </c>
      <c r="BC6" s="9">
        <f t="shared" si="14"/>
        <v>1.103208</v>
      </c>
      <c r="BE6" s="2">
        <f t="shared" ref="BE6:BE14" si="15">+BI6</f>
        <v>489026.7</v>
      </c>
      <c r="BF6" s="2">
        <f t="shared" ref="BF6:BF14" si="16">+BJ6-BI6</f>
        <v>35429.759999999951</v>
      </c>
      <c r="BG6" s="2">
        <f t="shared" ref="BG6:BG14" si="17">+BK6-BJ6</f>
        <v>62648.334000000032</v>
      </c>
      <c r="BH6" s="2">
        <f t="shared" ref="BH6:BH14" si="18">+BL6-BK6</f>
        <v>58271.88599999994</v>
      </c>
      <c r="BI6" s="2">
        <f t="shared" si="6"/>
        <v>489026.7</v>
      </c>
      <c r="BJ6" s="2">
        <f t="shared" si="7"/>
        <v>524456.46</v>
      </c>
      <c r="BK6" s="2">
        <f t="shared" si="8"/>
        <v>587104.79399999999</v>
      </c>
      <c r="BL6" s="2">
        <f t="shared" si="9"/>
        <v>645376.67999999993</v>
      </c>
    </row>
    <row r="7" spans="1:65" x14ac:dyDescent="0.25">
      <c r="A7">
        <v>400</v>
      </c>
      <c r="B7" t="s">
        <v>72</v>
      </c>
      <c r="C7" t="s">
        <v>65</v>
      </c>
      <c r="D7" t="s">
        <v>76</v>
      </c>
      <c r="E7" t="s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>
        <f t="shared" si="2"/>
        <v>1000000</v>
      </c>
      <c r="AF7" s="2">
        <f t="shared" si="10"/>
        <v>100000</v>
      </c>
      <c r="AG7" s="2">
        <f t="shared" si="11"/>
        <v>100000</v>
      </c>
      <c r="AH7" s="2">
        <f t="shared" si="12"/>
        <v>100000</v>
      </c>
      <c r="AI7" s="2">
        <v>1000000</v>
      </c>
      <c r="AJ7" s="2">
        <f t="shared" ref="AJ7:AJ12" si="19">ROUND(+AI7*1.1,2)</f>
        <v>1100000</v>
      </c>
      <c r="AK7" s="2">
        <f t="shared" si="13"/>
        <v>1200000</v>
      </c>
      <c r="AL7" s="2">
        <f t="shared" ref="AL7:AL12" si="20">ROUND(+AI7*1.3,2)</f>
        <v>1300000</v>
      </c>
      <c r="AN7" s="9">
        <f t="shared" si="14"/>
        <v>1.1150110276</v>
      </c>
      <c r="AO7" s="9">
        <f t="shared" si="14"/>
        <v>1.1269926823</v>
      </c>
      <c r="AP7" s="9">
        <f t="shared" si="14"/>
        <v>1.1743427049999999</v>
      </c>
      <c r="AQ7" s="9">
        <f t="shared" si="14"/>
        <v>1.0542591844</v>
      </c>
      <c r="AR7" s="9">
        <f t="shared" si="14"/>
        <v>1.0777231174999999</v>
      </c>
      <c r="AS7" s="9">
        <f t="shared" si="14"/>
        <v>1.0474136628999999</v>
      </c>
      <c r="AT7" s="9">
        <f t="shared" si="14"/>
        <v>1.0201161181</v>
      </c>
      <c r="AU7" s="9">
        <f t="shared" si="14"/>
        <v>1.0018879617000001</v>
      </c>
      <c r="AV7" s="9">
        <f t="shared" si="14"/>
        <v>0.97878200000000004</v>
      </c>
      <c r="AW7" s="9">
        <f t="shared" si="14"/>
        <v>0.99509369999999997</v>
      </c>
      <c r="AX7" s="9">
        <f t="shared" si="14"/>
        <v>1.03548</v>
      </c>
      <c r="AY7" s="9">
        <f t="shared" si="14"/>
        <v>1.073231</v>
      </c>
      <c r="AZ7" s="9">
        <f t="shared" si="14"/>
        <v>1.0867260000000001</v>
      </c>
      <c r="BA7" s="9">
        <f t="shared" si="14"/>
        <v>1.0595079999999999</v>
      </c>
      <c r="BB7" s="9">
        <f t="shared" si="14"/>
        <v>1.0872310999999999</v>
      </c>
      <c r="BC7" s="9">
        <f t="shared" si="14"/>
        <v>1.103208</v>
      </c>
      <c r="BE7" s="2">
        <f t="shared" si="15"/>
        <v>1086726</v>
      </c>
      <c r="BF7" s="2">
        <f t="shared" si="16"/>
        <v>78732.799999999814</v>
      </c>
      <c r="BG7" s="2">
        <f t="shared" si="17"/>
        <v>139218.52000000002</v>
      </c>
      <c r="BH7" s="2">
        <f t="shared" si="18"/>
        <v>129493.08000000007</v>
      </c>
      <c r="BI7" s="2">
        <f t="shared" si="6"/>
        <v>1086726</v>
      </c>
      <c r="BJ7" s="2">
        <f t="shared" si="7"/>
        <v>1165458.7999999998</v>
      </c>
      <c r="BK7" s="2">
        <f t="shared" si="8"/>
        <v>1304677.3199999998</v>
      </c>
      <c r="BL7" s="2">
        <f t="shared" si="9"/>
        <v>1434170.4</v>
      </c>
    </row>
    <row r="8" spans="1:65" x14ac:dyDescent="0.25">
      <c r="A8">
        <v>400</v>
      </c>
      <c r="B8" t="s">
        <v>72</v>
      </c>
      <c r="C8" t="s">
        <v>65</v>
      </c>
      <c r="D8" t="s">
        <v>77</v>
      </c>
      <c r="E8" t="s">
        <v>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>
        <f t="shared" si="2"/>
        <v>15000</v>
      </c>
      <c r="AF8" s="2">
        <f t="shared" si="10"/>
        <v>1500</v>
      </c>
      <c r="AG8" s="2">
        <f t="shared" si="11"/>
        <v>1500</v>
      </c>
      <c r="AH8" s="2">
        <f t="shared" si="12"/>
        <v>1500</v>
      </c>
      <c r="AI8" s="2">
        <f>20000-5000</f>
        <v>15000</v>
      </c>
      <c r="AJ8" s="2">
        <f t="shared" si="19"/>
        <v>16500</v>
      </c>
      <c r="AK8" s="2">
        <f t="shared" si="13"/>
        <v>18000</v>
      </c>
      <c r="AL8" s="2">
        <f t="shared" si="20"/>
        <v>19500</v>
      </c>
      <c r="AN8" s="9">
        <f t="shared" si="14"/>
        <v>1.1150110276</v>
      </c>
      <c r="AO8" s="9">
        <f t="shared" si="14"/>
        <v>1.1269926823</v>
      </c>
      <c r="AP8" s="9">
        <f t="shared" si="14"/>
        <v>1.1743427049999999</v>
      </c>
      <c r="AQ8" s="9">
        <f t="shared" si="14"/>
        <v>1.0542591844</v>
      </c>
      <c r="AR8" s="9">
        <f t="shared" si="14"/>
        <v>1.0777231174999999</v>
      </c>
      <c r="AS8" s="9">
        <f t="shared" si="14"/>
        <v>1.0474136628999999</v>
      </c>
      <c r="AT8" s="9">
        <f t="shared" si="14"/>
        <v>1.0201161181</v>
      </c>
      <c r="AU8" s="9">
        <f t="shared" si="14"/>
        <v>1.0018879617000001</v>
      </c>
      <c r="AV8" s="9">
        <f t="shared" si="14"/>
        <v>0.97878200000000004</v>
      </c>
      <c r="AW8" s="9">
        <f t="shared" si="14"/>
        <v>0.99509369999999997</v>
      </c>
      <c r="AX8" s="9">
        <f t="shared" si="14"/>
        <v>1.03548</v>
      </c>
      <c r="AY8" s="9">
        <f t="shared" si="14"/>
        <v>1.073231</v>
      </c>
      <c r="AZ8" s="9">
        <f t="shared" si="14"/>
        <v>1.0867260000000001</v>
      </c>
      <c r="BA8" s="9">
        <f t="shared" si="14"/>
        <v>1.0595079999999999</v>
      </c>
      <c r="BB8" s="9">
        <f t="shared" si="14"/>
        <v>1.0872310999999999</v>
      </c>
      <c r="BC8" s="9">
        <f t="shared" si="14"/>
        <v>1.103208</v>
      </c>
      <c r="BE8" s="2">
        <f t="shared" si="15"/>
        <v>16300.890000000001</v>
      </c>
      <c r="BF8" s="2">
        <f t="shared" si="16"/>
        <v>1180.9919999999966</v>
      </c>
      <c r="BG8" s="2">
        <f t="shared" si="17"/>
        <v>2088.2777999999998</v>
      </c>
      <c r="BH8" s="2">
        <f t="shared" si="18"/>
        <v>1942.3962000000029</v>
      </c>
      <c r="BI8" s="2">
        <f t="shared" si="6"/>
        <v>16300.890000000001</v>
      </c>
      <c r="BJ8" s="2">
        <f t="shared" si="7"/>
        <v>17481.881999999998</v>
      </c>
      <c r="BK8" s="2">
        <f t="shared" si="8"/>
        <v>19570.159799999998</v>
      </c>
      <c r="BL8" s="2">
        <f t="shared" si="9"/>
        <v>21512.556</v>
      </c>
    </row>
    <row r="9" spans="1:65" x14ac:dyDescent="0.25">
      <c r="A9">
        <v>400</v>
      </c>
      <c r="B9" t="s">
        <v>72</v>
      </c>
      <c r="C9" t="s">
        <v>65</v>
      </c>
      <c r="D9" t="s">
        <v>78</v>
      </c>
      <c r="E9" t="s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>
        <f t="shared" si="2"/>
        <v>-150000</v>
      </c>
      <c r="AF9" s="2">
        <f t="shared" si="10"/>
        <v>-15000</v>
      </c>
      <c r="AG9" s="2">
        <f t="shared" si="11"/>
        <v>-15000</v>
      </c>
      <c r="AH9" s="2">
        <f t="shared" si="12"/>
        <v>-15000</v>
      </c>
      <c r="AI9" s="2">
        <f>-200000+50000</f>
        <v>-150000</v>
      </c>
      <c r="AJ9" s="2">
        <f t="shared" si="19"/>
        <v>-165000</v>
      </c>
      <c r="AK9" s="2">
        <f t="shared" si="13"/>
        <v>-180000</v>
      </c>
      <c r="AL9" s="2">
        <f t="shared" si="20"/>
        <v>-195000</v>
      </c>
      <c r="AN9" s="9">
        <f t="shared" si="14"/>
        <v>1.1150110276</v>
      </c>
      <c r="AO9" s="9">
        <f t="shared" si="14"/>
        <v>1.1269926823</v>
      </c>
      <c r="AP9" s="9">
        <f t="shared" si="14"/>
        <v>1.1743427049999999</v>
      </c>
      <c r="AQ9" s="9">
        <f t="shared" si="14"/>
        <v>1.0542591844</v>
      </c>
      <c r="AR9" s="9">
        <f t="shared" si="14"/>
        <v>1.0777231174999999</v>
      </c>
      <c r="AS9" s="9">
        <f t="shared" si="14"/>
        <v>1.0474136628999999</v>
      </c>
      <c r="AT9" s="9">
        <f t="shared" si="14"/>
        <v>1.0201161181</v>
      </c>
      <c r="AU9" s="9">
        <f t="shared" si="14"/>
        <v>1.0018879617000001</v>
      </c>
      <c r="AV9" s="9">
        <f t="shared" si="14"/>
        <v>0.97878200000000004</v>
      </c>
      <c r="AW9" s="9">
        <f t="shared" si="14"/>
        <v>0.99509369999999997</v>
      </c>
      <c r="AX9" s="9">
        <f t="shared" si="14"/>
        <v>1.03548</v>
      </c>
      <c r="AY9" s="9">
        <f t="shared" si="14"/>
        <v>1.073231</v>
      </c>
      <c r="AZ9" s="9">
        <f t="shared" si="14"/>
        <v>1.0867260000000001</v>
      </c>
      <c r="BA9" s="9">
        <f t="shared" si="14"/>
        <v>1.0595079999999999</v>
      </c>
      <c r="BB9" s="9">
        <f t="shared" si="14"/>
        <v>1.0872310999999999</v>
      </c>
      <c r="BC9" s="9">
        <f t="shared" si="14"/>
        <v>1.103208</v>
      </c>
      <c r="BE9" s="2">
        <f t="shared" si="15"/>
        <v>-163008.90000000002</v>
      </c>
      <c r="BF9" s="2">
        <f t="shared" si="16"/>
        <v>-11809.919999999955</v>
      </c>
      <c r="BG9" s="2">
        <f t="shared" si="17"/>
        <v>-20882.777999999991</v>
      </c>
      <c r="BH9" s="2">
        <f t="shared" si="18"/>
        <v>-19423.962000000029</v>
      </c>
      <c r="BI9" s="2">
        <f t="shared" si="6"/>
        <v>-163008.90000000002</v>
      </c>
      <c r="BJ9" s="2">
        <f t="shared" si="7"/>
        <v>-174818.81999999998</v>
      </c>
      <c r="BK9" s="2">
        <f t="shared" si="8"/>
        <v>-195701.59799999997</v>
      </c>
      <c r="BL9" s="2">
        <f t="shared" si="9"/>
        <v>-215125.56</v>
      </c>
    </row>
    <row r="10" spans="1:65" x14ac:dyDescent="0.25">
      <c r="A10">
        <v>400</v>
      </c>
      <c r="B10" t="s">
        <v>72</v>
      </c>
      <c r="C10" t="s">
        <v>65</v>
      </c>
      <c r="D10" t="s">
        <v>79</v>
      </c>
      <c r="E10" t="s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>
        <f t="shared" si="2"/>
        <v>-45000</v>
      </c>
      <c r="AF10" s="2">
        <f t="shared" si="10"/>
        <v>-4500</v>
      </c>
      <c r="AG10" s="2">
        <f t="shared" si="11"/>
        <v>-4500</v>
      </c>
      <c r="AH10" s="2">
        <f t="shared" si="12"/>
        <v>-4500</v>
      </c>
      <c r="AI10" s="2">
        <f>-50000+5000</f>
        <v>-45000</v>
      </c>
      <c r="AJ10" s="2">
        <f t="shared" si="19"/>
        <v>-49500</v>
      </c>
      <c r="AK10" s="2">
        <f t="shared" si="13"/>
        <v>-54000</v>
      </c>
      <c r="AL10" s="2">
        <f t="shared" si="20"/>
        <v>-58500</v>
      </c>
      <c r="AN10" s="9">
        <f t="shared" si="14"/>
        <v>1.1150110276</v>
      </c>
      <c r="AO10" s="9">
        <f t="shared" si="14"/>
        <v>1.1269926823</v>
      </c>
      <c r="AP10" s="9">
        <f t="shared" si="14"/>
        <v>1.1743427049999999</v>
      </c>
      <c r="AQ10" s="9">
        <f t="shared" si="14"/>
        <v>1.0542591844</v>
      </c>
      <c r="AR10" s="9">
        <f t="shared" si="14"/>
        <v>1.0777231174999999</v>
      </c>
      <c r="AS10" s="9">
        <f t="shared" si="14"/>
        <v>1.0474136628999999</v>
      </c>
      <c r="AT10" s="9">
        <f t="shared" si="14"/>
        <v>1.0201161181</v>
      </c>
      <c r="AU10" s="9">
        <f t="shared" si="14"/>
        <v>1.0018879617000001</v>
      </c>
      <c r="AV10" s="9">
        <f t="shared" si="14"/>
        <v>0.97878200000000004</v>
      </c>
      <c r="AW10" s="9">
        <f t="shared" si="14"/>
        <v>0.99509369999999997</v>
      </c>
      <c r="AX10" s="9">
        <f t="shared" si="14"/>
        <v>1.03548</v>
      </c>
      <c r="AY10" s="9">
        <f t="shared" si="14"/>
        <v>1.073231</v>
      </c>
      <c r="AZ10" s="9">
        <f t="shared" si="14"/>
        <v>1.0867260000000001</v>
      </c>
      <c r="BA10" s="9">
        <f t="shared" si="14"/>
        <v>1.0595079999999999</v>
      </c>
      <c r="BB10" s="9">
        <f t="shared" si="14"/>
        <v>1.0872310999999999</v>
      </c>
      <c r="BC10" s="9">
        <f t="shared" si="14"/>
        <v>1.103208</v>
      </c>
      <c r="BE10" s="2">
        <f t="shared" si="15"/>
        <v>-48902.670000000006</v>
      </c>
      <c r="BF10" s="2">
        <f t="shared" si="16"/>
        <v>-3542.9759999999878</v>
      </c>
      <c r="BG10" s="2">
        <f t="shared" si="17"/>
        <v>-6264.8334000000032</v>
      </c>
      <c r="BH10" s="2">
        <f t="shared" si="18"/>
        <v>-5827.1886000000013</v>
      </c>
      <c r="BI10" s="2">
        <f t="shared" si="6"/>
        <v>-48902.670000000006</v>
      </c>
      <c r="BJ10" s="2">
        <f t="shared" si="7"/>
        <v>-52445.645999999993</v>
      </c>
      <c r="BK10" s="2">
        <f t="shared" si="8"/>
        <v>-58710.479399999997</v>
      </c>
      <c r="BL10" s="2">
        <f t="shared" si="9"/>
        <v>-64537.667999999998</v>
      </c>
    </row>
    <row r="11" spans="1:65" x14ac:dyDescent="0.25">
      <c r="A11">
        <v>400</v>
      </c>
      <c r="B11" t="s">
        <v>72</v>
      </c>
      <c r="C11" t="s">
        <v>65</v>
      </c>
      <c r="D11" t="s">
        <v>80</v>
      </c>
      <c r="E11" t="s">
        <v>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>
        <f t="shared" si="2"/>
        <v>43000</v>
      </c>
      <c r="AF11" s="2">
        <f t="shared" si="10"/>
        <v>4300</v>
      </c>
      <c r="AG11" s="2">
        <f t="shared" si="11"/>
        <v>4300</v>
      </c>
      <c r="AH11" s="2">
        <f t="shared" si="12"/>
        <v>4300</v>
      </c>
      <c r="AI11" s="2">
        <f>40000+3000</f>
        <v>43000</v>
      </c>
      <c r="AJ11" s="2">
        <f t="shared" si="19"/>
        <v>47300</v>
      </c>
      <c r="AK11" s="2">
        <f t="shared" si="13"/>
        <v>51600</v>
      </c>
      <c r="AL11" s="2">
        <f t="shared" si="20"/>
        <v>55900</v>
      </c>
      <c r="AN11" s="9">
        <f t="shared" si="14"/>
        <v>1.1150110276</v>
      </c>
      <c r="AO11" s="9">
        <f t="shared" si="14"/>
        <v>1.1269926823</v>
      </c>
      <c r="AP11" s="9">
        <f t="shared" si="14"/>
        <v>1.1743427049999999</v>
      </c>
      <c r="AQ11" s="9">
        <f t="shared" si="14"/>
        <v>1.0542591844</v>
      </c>
      <c r="AR11" s="9">
        <f t="shared" si="14"/>
        <v>1.0777231174999999</v>
      </c>
      <c r="AS11" s="9">
        <f t="shared" si="14"/>
        <v>1.0474136628999999</v>
      </c>
      <c r="AT11" s="9">
        <f t="shared" si="14"/>
        <v>1.0201161181</v>
      </c>
      <c r="AU11" s="9">
        <f t="shared" si="14"/>
        <v>1.0018879617000001</v>
      </c>
      <c r="AV11" s="9">
        <f t="shared" si="14"/>
        <v>0.97878200000000004</v>
      </c>
      <c r="AW11" s="9">
        <f t="shared" si="14"/>
        <v>0.99509369999999997</v>
      </c>
      <c r="AX11" s="9">
        <f t="shared" si="14"/>
        <v>1.03548</v>
      </c>
      <c r="AY11" s="9">
        <f t="shared" si="14"/>
        <v>1.073231</v>
      </c>
      <c r="AZ11" s="9">
        <f t="shared" si="14"/>
        <v>1.0867260000000001</v>
      </c>
      <c r="BA11" s="9">
        <f t="shared" si="14"/>
        <v>1.0595079999999999</v>
      </c>
      <c r="BB11" s="9">
        <f t="shared" si="14"/>
        <v>1.0872310999999999</v>
      </c>
      <c r="BC11" s="9">
        <f t="shared" si="14"/>
        <v>1.103208</v>
      </c>
      <c r="BE11" s="2">
        <f t="shared" si="15"/>
        <v>46729.218000000001</v>
      </c>
      <c r="BF11" s="2">
        <f t="shared" si="16"/>
        <v>3385.5103999999919</v>
      </c>
      <c r="BG11" s="2">
        <f t="shared" si="17"/>
        <v>5986.3963599999988</v>
      </c>
      <c r="BH11" s="2">
        <f t="shared" si="18"/>
        <v>5568.2024400000082</v>
      </c>
      <c r="BI11" s="2">
        <f t="shared" si="6"/>
        <v>46729.218000000001</v>
      </c>
      <c r="BJ11" s="2">
        <f t="shared" si="7"/>
        <v>50114.728399999993</v>
      </c>
      <c r="BK11" s="2">
        <f t="shared" si="8"/>
        <v>56101.124759999992</v>
      </c>
      <c r="BL11" s="2">
        <f t="shared" si="9"/>
        <v>61669.3272</v>
      </c>
    </row>
    <row r="12" spans="1:65" x14ac:dyDescent="0.25">
      <c r="A12">
        <v>400</v>
      </c>
      <c r="B12" t="s">
        <v>72</v>
      </c>
      <c r="C12" t="s">
        <v>65</v>
      </c>
      <c r="D12" t="s">
        <v>81</v>
      </c>
      <c r="E12" t="s">
        <v>10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>
        <f>+AI12</f>
        <v>-83000</v>
      </c>
      <c r="AF12" s="2">
        <f t="shared" si="10"/>
        <v>-8300</v>
      </c>
      <c r="AG12" s="2">
        <f t="shared" si="11"/>
        <v>-8300</v>
      </c>
      <c r="AH12" s="2">
        <f t="shared" si="12"/>
        <v>-8300</v>
      </c>
      <c r="AI12" s="2">
        <f>-80000-3000</f>
        <v>-83000</v>
      </c>
      <c r="AJ12" s="2">
        <f t="shared" si="19"/>
        <v>-91300</v>
      </c>
      <c r="AK12" s="2">
        <f t="shared" si="13"/>
        <v>-99600</v>
      </c>
      <c r="AL12" s="2">
        <f t="shared" si="20"/>
        <v>-107900</v>
      </c>
      <c r="AN12" s="9">
        <f t="shared" si="14"/>
        <v>1.1150110276</v>
      </c>
      <c r="AO12" s="9">
        <f t="shared" si="14"/>
        <v>1.1269926823</v>
      </c>
      <c r="AP12" s="9">
        <f t="shared" si="14"/>
        <v>1.1743427049999999</v>
      </c>
      <c r="AQ12" s="9">
        <f t="shared" si="14"/>
        <v>1.0542591844</v>
      </c>
      <c r="AR12" s="9">
        <f t="shared" si="14"/>
        <v>1.0777231174999999</v>
      </c>
      <c r="AS12" s="9">
        <f t="shared" si="14"/>
        <v>1.0474136628999999</v>
      </c>
      <c r="AT12" s="9">
        <f t="shared" si="14"/>
        <v>1.0201161181</v>
      </c>
      <c r="AU12" s="9">
        <f t="shared" si="14"/>
        <v>1.0018879617000001</v>
      </c>
      <c r="AV12" s="9">
        <f t="shared" si="14"/>
        <v>0.97878200000000004</v>
      </c>
      <c r="AW12" s="9">
        <f t="shared" si="14"/>
        <v>0.99509369999999997</v>
      </c>
      <c r="AX12" s="9">
        <f t="shared" si="14"/>
        <v>1.03548</v>
      </c>
      <c r="AY12" s="9">
        <f t="shared" si="14"/>
        <v>1.073231</v>
      </c>
      <c r="AZ12" s="9">
        <f t="shared" si="14"/>
        <v>1.0867260000000001</v>
      </c>
      <c r="BA12" s="9">
        <f t="shared" si="14"/>
        <v>1.0595079999999999</v>
      </c>
      <c r="BB12" s="9">
        <f t="shared" si="14"/>
        <v>1.0872310999999999</v>
      </c>
      <c r="BC12" s="9">
        <f t="shared" si="14"/>
        <v>1.103208</v>
      </c>
      <c r="BE12" s="2">
        <f t="shared" si="15"/>
        <v>-90198.258000000002</v>
      </c>
      <c r="BF12" s="2">
        <f t="shared" si="16"/>
        <v>-6534.82239999999</v>
      </c>
      <c r="BG12" s="2">
        <f t="shared" si="17"/>
        <v>-11555.137159999998</v>
      </c>
      <c r="BH12" s="2">
        <f t="shared" si="18"/>
        <v>-10747.925640000001</v>
      </c>
      <c r="BI12" s="2">
        <f t="shared" si="6"/>
        <v>-90198.258000000002</v>
      </c>
      <c r="BJ12" s="2">
        <f t="shared" si="7"/>
        <v>-96733.080399999992</v>
      </c>
      <c r="BK12" s="2">
        <f t="shared" si="8"/>
        <v>-108288.21755999999</v>
      </c>
      <c r="BL12" s="2">
        <f t="shared" si="9"/>
        <v>-119036.14319999999</v>
      </c>
    </row>
    <row r="13" spans="1:65" x14ac:dyDescent="0.25">
      <c r="A13">
        <v>400</v>
      </c>
      <c r="B13" t="s">
        <v>72</v>
      </c>
      <c r="C13" t="s">
        <v>65</v>
      </c>
      <c r="D13" t="s">
        <v>139</v>
      </c>
      <c r="E13" t="s">
        <v>140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>
        <f>+AI13</f>
        <v>-1000000</v>
      </c>
      <c r="AF13" s="2">
        <f t="shared" si="10"/>
        <v>0</v>
      </c>
      <c r="AG13" s="2">
        <f t="shared" si="11"/>
        <v>0</v>
      </c>
      <c r="AH13" s="2">
        <f t="shared" si="12"/>
        <v>0</v>
      </c>
      <c r="AI13" s="2">
        <v>-1000000</v>
      </c>
      <c r="AJ13" s="2">
        <v>-1000000</v>
      </c>
      <c r="AK13" s="2">
        <v>-1000000</v>
      </c>
      <c r="AL13" s="2">
        <v>-1000000</v>
      </c>
      <c r="AN13" s="9">
        <f t="shared" si="14"/>
        <v>1.1150110276</v>
      </c>
      <c r="AO13" s="9">
        <f t="shared" si="14"/>
        <v>1.1269926823</v>
      </c>
      <c r="AP13" s="9">
        <f t="shared" si="14"/>
        <v>1.1743427049999999</v>
      </c>
      <c r="AQ13" s="9">
        <f t="shared" si="14"/>
        <v>1.0542591844</v>
      </c>
      <c r="AR13" s="9">
        <f t="shared" si="14"/>
        <v>1.0777231174999999</v>
      </c>
      <c r="AS13" s="9">
        <f t="shared" si="14"/>
        <v>1.0474136628999999</v>
      </c>
      <c r="AT13" s="9">
        <f t="shared" si="14"/>
        <v>1.0201161181</v>
      </c>
      <c r="AU13" s="9">
        <f t="shared" si="14"/>
        <v>1.0018879617000001</v>
      </c>
      <c r="AV13" s="9">
        <f t="shared" si="14"/>
        <v>0.97878200000000004</v>
      </c>
      <c r="AW13" s="9">
        <f t="shared" si="14"/>
        <v>0.99509369999999997</v>
      </c>
      <c r="AX13" s="9">
        <f t="shared" si="14"/>
        <v>1.03548</v>
      </c>
      <c r="AY13" s="9">
        <f t="shared" si="14"/>
        <v>1.073231</v>
      </c>
      <c r="AZ13" s="9">
        <f t="shared" si="14"/>
        <v>1.0867260000000001</v>
      </c>
      <c r="BA13" s="9">
        <f t="shared" si="14"/>
        <v>1.0595079999999999</v>
      </c>
      <c r="BB13" s="9">
        <f t="shared" si="14"/>
        <v>1.0872310999999999</v>
      </c>
      <c r="BC13" s="9">
        <f t="shared" si="14"/>
        <v>1.103208</v>
      </c>
      <c r="BE13" s="3">
        <f t="shared" ref="BE13" si="21">+BI13</f>
        <v>-1250000</v>
      </c>
      <c r="BF13" s="3">
        <f t="shared" ref="BF13" si="22">+BJ13-BI13</f>
        <v>0</v>
      </c>
      <c r="BG13" s="3">
        <f t="shared" ref="BG13" si="23">+BK13-BJ13</f>
        <v>0</v>
      </c>
      <c r="BH13" s="3">
        <f t="shared" ref="BH13" si="24">+BL13-BK13</f>
        <v>0</v>
      </c>
      <c r="BI13" s="3">
        <v>-1250000</v>
      </c>
      <c r="BJ13" s="3">
        <v>-1250000</v>
      </c>
      <c r="BK13" s="3">
        <v>-1250000</v>
      </c>
      <c r="BL13" s="3">
        <v>-1250000</v>
      </c>
      <c r="BM13" t="s">
        <v>70</v>
      </c>
    </row>
    <row r="14" spans="1:65" x14ac:dyDescent="0.25">
      <c r="A14">
        <v>400</v>
      </c>
      <c r="B14" t="s">
        <v>72</v>
      </c>
      <c r="C14" t="s">
        <v>65</v>
      </c>
      <c r="D14" t="s">
        <v>82</v>
      </c>
      <c r="E14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-1000000</v>
      </c>
      <c r="T14" s="2">
        <v>-1000000</v>
      </c>
      <c r="U14" s="2">
        <v>-1000000</v>
      </c>
      <c r="V14" s="2">
        <v>-1000000</v>
      </c>
      <c r="W14" s="2">
        <v>-1000000</v>
      </c>
      <c r="X14" s="2">
        <v>-1000000</v>
      </c>
      <c r="Y14" s="2">
        <v>-1000000</v>
      </c>
      <c r="Z14" s="2">
        <v>-1000000</v>
      </c>
      <c r="AA14" s="2">
        <v>-1000000</v>
      </c>
      <c r="AB14" s="2">
        <v>-1000000</v>
      </c>
      <c r="AC14" s="2">
        <v>-1000000</v>
      </c>
      <c r="AD14" s="2"/>
      <c r="AE14" s="2">
        <f>+AI14</f>
        <v>-1462000</v>
      </c>
      <c r="AF14" s="2">
        <f t="shared" si="10"/>
        <v>0</v>
      </c>
      <c r="AG14" s="2">
        <f t="shared" si="11"/>
        <v>0</v>
      </c>
      <c r="AH14" s="2">
        <f t="shared" si="12"/>
        <v>0</v>
      </c>
      <c r="AI14" s="2">
        <v>-1462000</v>
      </c>
      <c r="AJ14" s="2">
        <f>+AI14</f>
        <v>-1462000</v>
      </c>
      <c r="AK14" s="2">
        <f>+AI14</f>
        <v>-1462000</v>
      </c>
      <c r="AL14" s="2">
        <f>+AI14</f>
        <v>-1462000</v>
      </c>
      <c r="AN14" s="9">
        <f t="shared" si="14"/>
        <v>1.1150110276</v>
      </c>
      <c r="AO14" s="9">
        <f t="shared" si="14"/>
        <v>1.1269926823</v>
      </c>
      <c r="AP14" s="9">
        <f t="shared" si="14"/>
        <v>1.1743427049999999</v>
      </c>
      <c r="AQ14" s="9">
        <f t="shared" si="14"/>
        <v>1.0542591844</v>
      </c>
      <c r="AR14" s="9">
        <f t="shared" si="14"/>
        <v>1.0777231174999999</v>
      </c>
      <c r="AS14" s="9">
        <f t="shared" si="14"/>
        <v>1.0474136628999999</v>
      </c>
      <c r="AT14" s="9">
        <f t="shared" si="14"/>
        <v>1.0201161181</v>
      </c>
      <c r="AU14" s="9">
        <f t="shared" si="14"/>
        <v>1.0018879617000001</v>
      </c>
      <c r="AV14" s="9">
        <f t="shared" si="14"/>
        <v>0.97878200000000004</v>
      </c>
      <c r="AW14" s="9">
        <f t="shared" si="14"/>
        <v>0.99509369999999997</v>
      </c>
      <c r="AX14" s="9">
        <f t="shared" si="14"/>
        <v>1.03548</v>
      </c>
      <c r="AY14" s="9">
        <f t="shared" si="14"/>
        <v>1.073231</v>
      </c>
      <c r="AZ14" s="9">
        <f t="shared" si="14"/>
        <v>1.0867260000000001</v>
      </c>
      <c r="BA14" s="9">
        <f t="shared" si="14"/>
        <v>1.0595079999999999</v>
      </c>
      <c r="BB14" s="9">
        <f t="shared" si="14"/>
        <v>1.0872310999999999</v>
      </c>
      <c r="BC14" s="9">
        <f t="shared" si="14"/>
        <v>1.103208</v>
      </c>
      <c r="BE14" s="3">
        <f t="shared" si="15"/>
        <v>-1800000</v>
      </c>
      <c r="BF14" s="3">
        <f t="shared" si="16"/>
        <v>0</v>
      </c>
      <c r="BG14" s="3">
        <f t="shared" si="17"/>
        <v>0</v>
      </c>
      <c r="BH14" s="3">
        <f t="shared" si="18"/>
        <v>0</v>
      </c>
      <c r="BI14" s="3">
        <v>-1800000</v>
      </c>
      <c r="BJ14" s="3">
        <v>-1800000</v>
      </c>
      <c r="BK14" s="3">
        <v>-1800000</v>
      </c>
      <c r="BL14" s="3">
        <v>-1800000</v>
      </c>
      <c r="BM14" t="s">
        <v>70</v>
      </c>
    </row>
    <row r="15" spans="1:65" x14ac:dyDescent="0.25">
      <c r="A15">
        <v>400</v>
      </c>
      <c r="B15" t="s">
        <v>72</v>
      </c>
      <c r="C15" t="s">
        <v>65</v>
      </c>
      <c r="D15" t="s">
        <v>83</v>
      </c>
      <c r="E15" t="s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v>-462000</v>
      </c>
      <c r="AD15" s="2"/>
      <c r="AE15" s="2">
        <f>+AI15</f>
        <v>-191498</v>
      </c>
      <c r="AF15" s="2">
        <f t="shared" si="10"/>
        <v>-210647.8</v>
      </c>
      <c r="AG15" s="2">
        <f t="shared" si="11"/>
        <v>-248947.39999999997</v>
      </c>
      <c r="AH15" s="2">
        <f t="shared" si="12"/>
        <v>-134048.60000000009</v>
      </c>
      <c r="AI15" s="3">
        <f>-AI70</f>
        <v>-191498</v>
      </c>
      <c r="AJ15" s="3">
        <f>-AJ70</f>
        <v>-402145.8</v>
      </c>
      <c r="AK15" s="3">
        <f t="shared" ref="AK15:AL15" si="25">-AK70</f>
        <v>-651093.19999999995</v>
      </c>
      <c r="AL15" s="3">
        <f t="shared" si="25"/>
        <v>-785141.8</v>
      </c>
      <c r="AN15" s="9">
        <f t="shared" si="14"/>
        <v>1.1150110276</v>
      </c>
      <c r="AO15" s="9">
        <f t="shared" si="14"/>
        <v>1.1269926823</v>
      </c>
      <c r="AP15" s="9">
        <f t="shared" si="14"/>
        <v>1.1743427049999999</v>
      </c>
      <c r="AQ15" s="9">
        <f t="shared" si="14"/>
        <v>1.0542591844</v>
      </c>
      <c r="AR15" s="9">
        <f t="shared" si="14"/>
        <v>1.0777231174999999</v>
      </c>
      <c r="AS15" s="9">
        <f t="shared" si="14"/>
        <v>1.0474136628999999</v>
      </c>
      <c r="AT15" s="9">
        <f t="shared" si="14"/>
        <v>1.0201161181</v>
      </c>
      <c r="AU15" s="9">
        <f t="shared" si="14"/>
        <v>1.0018879617000001</v>
      </c>
      <c r="AV15" s="9">
        <f t="shared" si="14"/>
        <v>0.97878200000000004</v>
      </c>
      <c r="AW15" s="9">
        <f t="shared" si="14"/>
        <v>0.99509369999999997</v>
      </c>
      <c r="AX15" s="9">
        <f t="shared" si="14"/>
        <v>1.03548</v>
      </c>
      <c r="AY15" s="9">
        <f t="shared" si="14"/>
        <v>1.073231</v>
      </c>
      <c r="AZ15" s="9">
        <f t="shared" si="14"/>
        <v>1.0867260000000001</v>
      </c>
      <c r="BA15" s="9">
        <f t="shared" si="14"/>
        <v>1.0595079999999999</v>
      </c>
      <c r="BB15" s="9">
        <f t="shared" si="14"/>
        <v>1.0872310999999999</v>
      </c>
      <c r="BC15" s="9">
        <f t="shared" si="14"/>
        <v>1.103208</v>
      </c>
      <c r="BE15" s="3">
        <f>-BE70</f>
        <v>-204213.46719999998</v>
      </c>
      <c r="BF15" s="3">
        <f t="shared" ref="BF15:BH15" si="26">-BF70</f>
        <v>-228468.60387999981</v>
      </c>
      <c r="BG15" s="3">
        <f t="shared" si="26"/>
        <v>-264108.29666000005</v>
      </c>
      <c r="BH15" s="3">
        <f t="shared" si="26"/>
        <v>-145322.08726000017</v>
      </c>
      <c r="BI15" s="3">
        <f>-BI70</f>
        <v>-204213.46719999998</v>
      </c>
      <c r="BJ15" s="3">
        <f t="shared" ref="BJ15:BL15" si="27">-BJ70</f>
        <v>-432682.07107999979</v>
      </c>
      <c r="BK15" s="3">
        <f t="shared" si="27"/>
        <v>-696790.3677399999</v>
      </c>
      <c r="BL15" s="3">
        <f t="shared" si="27"/>
        <v>-842112.45500000007</v>
      </c>
      <c r="BM15" t="s">
        <v>70</v>
      </c>
    </row>
    <row r="16" spans="1:65" x14ac:dyDescent="0.25">
      <c r="A16">
        <v>400</v>
      </c>
      <c r="B16" t="s">
        <v>72</v>
      </c>
      <c r="C16" t="s">
        <v>66</v>
      </c>
      <c r="D16" t="s">
        <v>84</v>
      </c>
      <c r="E16" t="s">
        <v>13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>
        <f>+AI16</f>
        <v>-322000</v>
      </c>
      <c r="AF16" s="2">
        <f t="shared" si="10"/>
        <v>-354200</v>
      </c>
      <c r="AG16" s="2">
        <f t="shared" si="11"/>
        <v>-418600</v>
      </c>
      <c r="AH16" s="2">
        <f t="shared" si="12"/>
        <v>-225400</v>
      </c>
      <c r="AI16" s="2">
        <v>-322000</v>
      </c>
      <c r="AJ16" s="2">
        <f>ROUND(+AI16*2.1,2)</f>
        <v>-676200</v>
      </c>
      <c r="AK16" s="2">
        <f>ROUND(+AI16*3.4,2)</f>
        <v>-1094800</v>
      </c>
      <c r="AL16" s="2">
        <f>ROUND(+AI16*4.1,2)</f>
        <v>-1320200</v>
      </c>
      <c r="AN16" s="9">
        <f>+AN$1</f>
        <v>1.2226999999999999</v>
      </c>
      <c r="AO16" s="9">
        <f t="shared" ref="AO16:BC32" si="28">+AO$1</f>
        <v>1.1857</v>
      </c>
      <c r="AP16" s="9">
        <f t="shared" si="28"/>
        <v>1.1563000000000001</v>
      </c>
      <c r="AQ16" s="9">
        <f t="shared" si="28"/>
        <v>1.1809000000000001</v>
      </c>
      <c r="AR16" s="9">
        <f t="shared" si="28"/>
        <v>1.0543</v>
      </c>
      <c r="AS16" s="9">
        <f t="shared" si="28"/>
        <v>1.0734999999999999</v>
      </c>
      <c r="AT16" s="9">
        <f t="shared" si="28"/>
        <v>1.0441</v>
      </c>
      <c r="AU16" s="9">
        <f t="shared" si="28"/>
        <v>1.022</v>
      </c>
      <c r="AV16" s="9">
        <f t="shared" si="28"/>
        <v>1.0059</v>
      </c>
      <c r="AW16" s="9">
        <f t="shared" si="28"/>
        <v>0.98009999999999997</v>
      </c>
      <c r="AX16" s="9">
        <f t="shared" si="28"/>
        <v>0.98850000000000005</v>
      </c>
      <c r="AY16" s="9">
        <f t="shared" si="28"/>
        <v>1.0328999999999999</v>
      </c>
      <c r="AZ16" s="9">
        <f t="shared" si="28"/>
        <v>1.0664</v>
      </c>
      <c r="BA16" s="9">
        <f t="shared" si="28"/>
        <v>1.0846</v>
      </c>
      <c r="BB16" s="9">
        <f t="shared" si="28"/>
        <v>1.0609</v>
      </c>
      <c r="BC16" s="9">
        <f t="shared" si="28"/>
        <v>1.0841000000000001</v>
      </c>
      <c r="BE16" s="2">
        <f>+AE16*AZ16</f>
        <v>-343380.8</v>
      </c>
      <c r="BF16" s="2">
        <f t="shared" ref="BF16:BG16" si="29">+AF16*BA16</f>
        <v>-384165.32</v>
      </c>
      <c r="BG16" s="2">
        <f t="shared" si="29"/>
        <v>-444092.74</v>
      </c>
      <c r="BH16" s="2">
        <f>+AH16*BC16</f>
        <v>-244356.14</v>
      </c>
      <c r="BI16" s="2">
        <f>+BE16</f>
        <v>-343380.8</v>
      </c>
      <c r="BJ16" s="2">
        <f>+BI16+BF16</f>
        <v>-727546.12</v>
      </c>
      <c r="BK16" s="2">
        <f t="shared" ref="BK16:BL16" si="30">+BJ16+BG16</f>
        <v>-1171638.8599999999</v>
      </c>
      <c r="BL16" s="2">
        <f t="shared" si="30"/>
        <v>-1415995</v>
      </c>
    </row>
    <row r="17" spans="1:64" x14ac:dyDescent="0.25">
      <c r="A17">
        <v>400</v>
      </c>
      <c r="B17" t="s">
        <v>72</v>
      </c>
      <c r="C17" t="s">
        <v>66</v>
      </c>
      <c r="D17" t="s">
        <v>85</v>
      </c>
      <c r="E17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>
        <f t="shared" ref="AE17:AE69" si="31">+AI17</f>
        <v>160000</v>
      </c>
      <c r="AF17" s="2">
        <f t="shared" ref="AF17:AF70" si="32">+AJ17-AI17</f>
        <v>176000</v>
      </c>
      <c r="AG17" s="2">
        <f t="shared" ref="AG17:AG70" si="33">+AK17-AJ17</f>
        <v>208000</v>
      </c>
      <c r="AH17" s="2">
        <f t="shared" ref="AH17:AH70" si="34">+AL17-AK17</f>
        <v>112000</v>
      </c>
      <c r="AI17" s="2">
        <v>160000</v>
      </c>
      <c r="AJ17" s="2">
        <f t="shared" ref="AJ17:AJ69" si="35">ROUND(+AI17*2.1,2)</f>
        <v>336000</v>
      </c>
      <c r="AK17" s="2">
        <f t="shared" ref="AK17:AK69" si="36">ROUND(+AI17*3.4,2)</f>
        <v>544000</v>
      </c>
      <c r="AL17" s="2">
        <f t="shared" ref="AL17:AL69" si="37">ROUND(+AI17*4.1,2)</f>
        <v>656000</v>
      </c>
      <c r="AN17" s="9">
        <f>+AN$1</f>
        <v>1.2226999999999999</v>
      </c>
      <c r="AO17" s="9">
        <f t="shared" si="28"/>
        <v>1.1857</v>
      </c>
      <c r="AP17" s="9">
        <f t="shared" si="28"/>
        <v>1.1563000000000001</v>
      </c>
      <c r="AQ17" s="9">
        <f t="shared" si="28"/>
        <v>1.1809000000000001</v>
      </c>
      <c r="AR17" s="9">
        <f t="shared" si="28"/>
        <v>1.0543</v>
      </c>
      <c r="AS17" s="9">
        <f t="shared" si="28"/>
        <v>1.0734999999999999</v>
      </c>
      <c r="AT17" s="9">
        <f t="shared" si="28"/>
        <v>1.0441</v>
      </c>
      <c r="AU17" s="9">
        <f t="shared" si="28"/>
        <v>1.022</v>
      </c>
      <c r="AV17" s="9">
        <f t="shared" si="28"/>
        <v>1.0059</v>
      </c>
      <c r="AW17" s="9">
        <f t="shared" si="28"/>
        <v>0.98009999999999997</v>
      </c>
      <c r="AX17" s="9">
        <f t="shared" si="28"/>
        <v>0.98850000000000005</v>
      </c>
      <c r="AY17" s="9">
        <f t="shared" si="28"/>
        <v>1.0328999999999999</v>
      </c>
      <c r="AZ17" s="9">
        <f t="shared" si="28"/>
        <v>1.0664</v>
      </c>
      <c r="BA17" s="9">
        <f t="shared" si="28"/>
        <v>1.0846</v>
      </c>
      <c r="BB17" s="9">
        <f t="shared" si="28"/>
        <v>1.0609</v>
      </c>
      <c r="BC17" s="9">
        <f t="shared" si="28"/>
        <v>1.0841000000000001</v>
      </c>
      <c r="BE17" s="2">
        <f t="shared" ref="BE17:BE69" si="38">+AE17*AZ17</f>
        <v>170624</v>
      </c>
      <c r="BF17" s="2">
        <f t="shared" ref="BF17:BF69" si="39">+AF17*BA17</f>
        <v>190889.60000000001</v>
      </c>
      <c r="BG17" s="2">
        <f t="shared" ref="BG17:BG69" si="40">+AG17*BB17</f>
        <v>220667.19999999998</v>
      </c>
      <c r="BH17" s="2">
        <f t="shared" ref="BH17:BH69" si="41">+AH17*BC17</f>
        <v>121419.20000000001</v>
      </c>
      <c r="BI17" s="2">
        <f t="shared" ref="BI17:BI69" si="42">+BE17</f>
        <v>170624</v>
      </c>
      <c r="BJ17" s="2">
        <f t="shared" ref="BJ17:BJ69" si="43">+BI17+BF17</f>
        <v>361513.6</v>
      </c>
      <c r="BK17" s="2">
        <f t="shared" ref="BK17:BK70" si="44">+BJ17+BG17</f>
        <v>582180.79999999993</v>
      </c>
      <c r="BL17" s="2">
        <f t="shared" ref="BL17:BL70" si="45">+BK17+BH17</f>
        <v>703600</v>
      </c>
    </row>
    <row r="18" spans="1:64" x14ac:dyDescent="0.25">
      <c r="A18">
        <v>400</v>
      </c>
      <c r="B18" t="s">
        <v>72</v>
      </c>
      <c r="C18" t="s">
        <v>66</v>
      </c>
      <c r="D18" t="s">
        <v>86</v>
      </c>
      <c r="E18" t="s">
        <v>15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>
        <f t="shared" si="31"/>
        <v>-2000</v>
      </c>
      <c r="AF18" s="2">
        <f t="shared" si="32"/>
        <v>-2200</v>
      </c>
      <c r="AG18" s="2">
        <f t="shared" si="33"/>
        <v>-2600</v>
      </c>
      <c r="AH18" s="2">
        <f t="shared" si="34"/>
        <v>-1400</v>
      </c>
      <c r="AI18" s="2">
        <v>-2000</v>
      </c>
      <c r="AJ18" s="2">
        <f t="shared" si="35"/>
        <v>-4200</v>
      </c>
      <c r="AK18" s="2">
        <f t="shared" si="36"/>
        <v>-6800</v>
      </c>
      <c r="AL18" s="2">
        <f t="shared" si="37"/>
        <v>-8200</v>
      </c>
      <c r="AN18" s="9">
        <f t="shared" ref="AN18:BC49" si="46">+AN$1</f>
        <v>1.2226999999999999</v>
      </c>
      <c r="AO18" s="9">
        <f t="shared" si="28"/>
        <v>1.1857</v>
      </c>
      <c r="AP18" s="9">
        <f t="shared" si="28"/>
        <v>1.1563000000000001</v>
      </c>
      <c r="AQ18" s="9">
        <f t="shared" si="28"/>
        <v>1.1809000000000001</v>
      </c>
      <c r="AR18" s="9">
        <f t="shared" si="28"/>
        <v>1.0543</v>
      </c>
      <c r="AS18" s="9">
        <f t="shared" si="28"/>
        <v>1.0734999999999999</v>
      </c>
      <c r="AT18" s="9">
        <f t="shared" si="28"/>
        <v>1.0441</v>
      </c>
      <c r="AU18" s="9">
        <f t="shared" si="28"/>
        <v>1.022</v>
      </c>
      <c r="AV18" s="9">
        <f t="shared" si="28"/>
        <v>1.0059</v>
      </c>
      <c r="AW18" s="9">
        <f t="shared" si="28"/>
        <v>0.98009999999999997</v>
      </c>
      <c r="AX18" s="9">
        <f t="shared" si="28"/>
        <v>0.98850000000000005</v>
      </c>
      <c r="AY18" s="9">
        <f t="shared" si="28"/>
        <v>1.0328999999999999</v>
      </c>
      <c r="AZ18" s="9">
        <f t="shared" si="28"/>
        <v>1.0664</v>
      </c>
      <c r="BA18" s="9">
        <f t="shared" si="28"/>
        <v>1.0846</v>
      </c>
      <c r="BB18" s="9">
        <f t="shared" si="28"/>
        <v>1.0609</v>
      </c>
      <c r="BC18" s="9">
        <f t="shared" si="28"/>
        <v>1.0841000000000001</v>
      </c>
      <c r="BE18" s="2">
        <f t="shared" si="38"/>
        <v>-2132.8000000000002</v>
      </c>
      <c r="BF18" s="2">
        <f t="shared" si="39"/>
        <v>-2386.12</v>
      </c>
      <c r="BG18" s="2">
        <f t="shared" si="40"/>
        <v>-2758.3399999999997</v>
      </c>
      <c r="BH18" s="2">
        <f t="shared" si="41"/>
        <v>-1517.74</v>
      </c>
      <c r="BI18" s="2">
        <f t="shared" si="42"/>
        <v>-2132.8000000000002</v>
      </c>
      <c r="BJ18" s="2">
        <f t="shared" si="43"/>
        <v>-4518.92</v>
      </c>
      <c r="BK18" s="2">
        <f t="shared" si="44"/>
        <v>-7277.26</v>
      </c>
      <c r="BL18" s="2">
        <f t="shared" si="45"/>
        <v>-8795</v>
      </c>
    </row>
    <row r="19" spans="1:64" x14ac:dyDescent="0.25">
      <c r="A19">
        <v>400</v>
      </c>
      <c r="B19" t="s">
        <v>72</v>
      </c>
      <c r="C19" t="s">
        <v>66</v>
      </c>
      <c r="D19" t="s">
        <v>87</v>
      </c>
      <c r="E19" t="s">
        <v>16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>
        <f t="shared" si="31"/>
        <v>2000</v>
      </c>
      <c r="AF19" s="2">
        <f t="shared" si="32"/>
        <v>2200</v>
      </c>
      <c r="AG19" s="2">
        <f t="shared" si="33"/>
        <v>2600</v>
      </c>
      <c r="AH19" s="2">
        <f t="shared" si="34"/>
        <v>1400</v>
      </c>
      <c r="AI19" s="2">
        <v>2000</v>
      </c>
      <c r="AJ19" s="2">
        <f t="shared" si="35"/>
        <v>4200</v>
      </c>
      <c r="AK19" s="2">
        <f t="shared" si="36"/>
        <v>6800</v>
      </c>
      <c r="AL19" s="2">
        <f t="shared" si="37"/>
        <v>8200</v>
      </c>
      <c r="AN19" s="9">
        <f t="shared" si="46"/>
        <v>1.2226999999999999</v>
      </c>
      <c r="AO19" s="9">
        <f t="shared" si="28"/>
        <v>1.1857</v>
      </c>
      <c r="AP19" s="9">
        <f t="shared" si="28"/>
        <v>1.1563000000000001</v>
      </c>
      <c r="AQ19" s="9">
        <f t="shared" si="28"/>
        <v>1.1809000000000001</v>
      </c>
      <c r="AR19" s="9">
        <f t="shared" si="28"/>
        <v>1.0543</v>
      </c>
      <c r="AS19" s="9">
        <f t="shared" si="28"/>
        <v>1.0734999999999999</v>
      </c>
      <c r="AT19" s="9">
        <f t="shared" si="28"/>
        <v>1.0441</v>
      </c>
      <c r="AU19" s="9">
        <f t="shared" si="28"/>
        <v>1.022</v>
      </c>
      <c r="AV19" s="9">
        <f t="shared" si="28"/>
        <v>1.0059</v>
      </c>
      <c r="AW19" s="9">
        <f t="shared" si="28"/>
        <v>0.98009999999999997</v>
      </c>
      <c r="AX19" s="9">
        <f t="shared" si="28"/>
        <v>0.98850000000000005</v>
      </c>
      <c r="AY19" s="9">
        <f t="shared" si="28"/>
        <v>1.0328999999999999</v>
      </c>
      <c r="AZ19" s="9">
        <f t="shared" si="28"/>
        <v>1.0664</v>
      </c>
      <c r="BA19" s="9">
        <f t="shared" si="28"/>
        <v>1.0846</v>
      </c>
      <c r="BB19" s="9">
        <f t="shared" si="28"/>
        <v>1.0609</v>
      </c>
      <c r="BC19" s="9">
        <f t="shared" si="28"/>
        <v>1.0841000000000001</v>
      </c>
      <c r="BE19" s="2">
        <f t="shared" si="38"/>
        <v>2132.8000000000002</v>
      </c>
      <c r="BF19" s="2">
        <f t="shared" si="39"/>
        <v>2386.12</v>
      </c>
      <c r="BG19" s="2">
        <f t="shared" si="40"/>
        <v>2758.3399999999997</v>
      </c>
      <c r="BH19" s="2">
        <f t="shared" si="41"/>
        <v>1517.74</v>
      </c>
      <c r="BI19" s="2">
        <f t="shared" si="42"/>
        <v>2132.8000000000002</v>
      </c>
      <c r="BJ19" s="2">
        <f t="shared" si="43"/>
        <v>4518.92</v>
      </c>
      <c r="BK19" s="2">
        <f t="shared" si="44"/>
        <v>7277.26</v>
      </c>
      <c r="BL19" s="2">
        <f t="shared" si="45"/>
        <v>8795</v>
      </c>
    </row>
    <row r="20" spans="1:64" x14ac:dyDescent="0.25">
      <c r="A20">
        <v>400</v>
      </c>
      <c r="B20" t="s">
        <v>72</v>
      </c>
      <c r="C20" t="s">
        <v>66</v>
      </c>
      <c r="D20" t="s">
        <v>88</v>
      </c>
      <c r="E20" t="s">
        <v>17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>
        <f t="shared" si="31"/>
        <v>1000</v>
      </c>
      <c r="AF20" s="2">
        <f t="shared" si="32"/>
        <v>1100</v>
      </c>
      <c r="AG20" s="2">
        <f t="shared" si="33"/>
        <v>1300</v>
      </c>
      <c r="AH20" s="2">
        <f t="shared" si="34"/>
        <v>700</v>
      </c>
      <c r="AI20" s="2">
        <v>1000</v>
      </c>
      <c r="AJ20" s="2">
        <f t="shared" si="35"/>
        <v>2100</v>
      </c>
      <c r="AK20" s="2">
        <f t="shared" si="36"/>
        <v>3400</v>
      </c>
      <c r="AL20" s="2">
        <f t="shared" si="37"/>
        <v>4100</v>
      </c>
      <c r="AN20" s="9">
        <f t="shared" si="46"/>
        <v>1.2226999999999999</v>
      </c>
      <c r="AO20" s="9">
        <f t="shared" si="28"/>
        <v>1.1857</v>
      </c>
      <c r="AP20" s="9">
        <f t="shared" si="28"/>
        <v>1.1563000000000001</v>
      </c>
      <c r="AQ20" s="9">
        <f t="shared" si="28"/>
        <v>1.1809000000000001</v>
      </c>
      <c r="AR20" s="9">
        <f t="shared" si="28"/>
        <v>1.0543</v>
      </c>
      <c r="AS20" s="9">
        <f t="shared" si="28"/>
        <v>1.0734999999999999</v>
      </c>
      <c r="AT20" s="9">
        <f t="shared" si="28"/>
        <v>1.0441</v>
      </c>
      <c r="AU20" s="9">
        <f t="shared" si="28"/>
        <v>1.022</v>
      </c>
      <c r="AV20" s="9">
        <f t="shared" si="28"/>
        <v>1.0059</v>
      </c>
      <c r="AW20" s="9">
        <f t="shared" si="28"/>
        <v>0.98009999999999997</v>
      </c>
      <c r="AX20" s="9">
        <f t="shared" si="28"/>
        <v>0.98850000000000005</v>
      </c>
      <c r="AY20" s="9">
        <f t="shared" si="28"/>
        <v>1.0328999999999999</v>
      </c>
      <c r="AZ20" s="9">
        <f t="shared" si="28"/>
        <v>1.0664</v>
      </c>
      <c r="BA20" s="9">
        <f t="shared" si="28"/>
        <v>1.0846</v>
      </c>
      <c r="BB20" s="9">
        <f t="shared" si="28"/>
        <v>1.0609</v>
      </c>
      <c r="BC20" s="9">
        <f t="shared" si="28"/>
        <v>1.0841000000000001</v>
      </c>
      <c r="BE20" s="2">
        <f t="shared" si="38"/>
        <v>1066.4000000000001</v>
      </c>
      <c r="BF20" s="2">
        <f t="shared" si="39"/>
        <v>1193.06</v>
      </c>
      <c r="BG20" s="2">
        <f t="shared" si="40"/>
        <v>1379.1699999999998</v>
      </c>
      <c r="BH20" s="2">
        <f t="shared" si="41"/>
        <v>758.87</v>
      </c>
      <c r="BI20" s="2">
        <f t="shared" si="42"/>
        <v>1066.4000000000001</v>
      </c>
      <c r="BJ20" s="2">
        <f t="shared" si="43"/>
        <v>2259.46</v>
      </c>
      <c r="BK20" s="2">
        <f t="shared" si="44"/>
        <v>3638.63</v>
      </c>
      <c r="BL20" s="2">
        <f t="shared" si="45"/>
        <v>4397.5</v>
      </c>
    </row>
    <row r="21" spans="1:64" x14ac:dyDescent="0.25">
      <c r="A21">
        <v>400</v>
      </c>
      <c r="B21" t="s">
        <v>72</v>
      </c>
      <c r="C21" t="s">
        <v>66</v>
      </c>
      <c r="D21" t="s">
        <v>89</v>
      </c>
      <c r="E21" t="s">
        <v>18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f t="shared" si="31"/>
        <v>2000</v>
      </c>
      <c r="AF21" s="2">
        <f t="shared" si="32"/>
        <v>2200</v>
      </c>
      <c r="AG21" s="2">
        <f t="shared" si="33"/>
        <v>2600</v>
      </c>
      <c r="AH21" s="2">
        <f t="shared" si="34"/>
        <v>1400</v>
      </c>
      <c r="AI21" s="2">
        <v>2000</v>
      </c>
      <c r="AJ21" s="2">
        <f t="shared" si="35"/>
        <v>4200</v>
      </c>
      <c r="AK21" s="2">
        <f t="shared" si="36"/>
        <v>6800</v>
      </c>
      <c r="AL21" s="2">
        <f t="shared" si="37"/>
        <v>8200</v>
      </c>
      <c r="AN21" s="9">
        <f t="shared" si="46"/>
        <v>1.2226999999999999</v>
      </c>
      <c r="AO21" s="9">
        <f t="shared" si="28"/>
        <v>1.1857</v>
      </c>
      <c r="AP21" s="9">
        <f t="shared" si="28"/>
        <v>1.1563000000000001</v>
      </c>
      <c r="AQ21" s="9">
        <f t="shared" si="28"/>
        <v>1.1809000000000001</v>
      </c>
      <c r="AR21" s="9">
        <f t="shared" si="28"/>
        <v>1.0543</v>
      </c>
      <c r="AS21" s="9">
        <f t="shared" si="28"/>
        <v>1.0734999999999999</v>
      </c>
      <c r="AT21" s="9">
        <f t="shared" si="28"/>
        <v>1.0441</v>
      </c>
      <c r="AU21" s="9">
        <f t="shared" si="28"/>
        <v>1.022</v>
      </c>
      <c r="AV21" s="9">
        <f t="shared" si="28"/>
        <v>1.0059</v>
      </c>
      <c r="AW21" s="9">
        <f t="shared" si="28"/>
        <v>0.98009999999999997</v>
      </c>
      <c r="AX21" s="9">
        <f t="shared" si="28"/>
        <v>0.98850000000000005</v>
      </c>
      <c r="AY21" s="9">
        <f t="shared" si="28"/>
        <v>1.0328999999999999</v>
      </c>
      <c r="AZ21" s="9">
        <f t="shared" si="28"/>
        <v>1.0664</v>
      </c>
      <c r="BA21" s="9">
        <f t="shared" si="28"/>
        <v>1.0846</v>
      </c>
      <c r="BB21" s="9">
        <f t="shared" si="28"/>
        <v>1.0609</v>
      </c>
      <c r="BC21" s="9">
        <f t="shared" si="28"/>
        <v>1.0841000000000001</v>
      </c>
      <c r="BE21" s="2">
        <f t="shared" si="38"/>
        <v>2132.8000000000002</v>
      </c>
      <c r="BF21" s="2">
        <f t="shared" si="39"/>
        <v>2386.12</v>
      </c>
      <c r="BG21" s="2">
        <f t="shared" si="40"/>
        <v>2758.3399999999997</v>
      </c>
      <c r="BH21" s="2">
        <f t="shared" si="41"/>
        <v>1517.74</v>
      </c>
      <c r="BI21" s="2">
        <f t="shared" si="42"/>
        <v>2132.8000000000002</v>
      </c>
      <c r="BJ21" s="2">
        <f t="shared" si="43"/>
        <v>4518.92</v>
      </c>
      <c r="BK21" s="2">
        <f t="shared" si="44"/>
        <v>7277.26</v>
      </c>
      <c r="BL21" s="2">
        <f t="shared" si="45"/>
        <v>8795</v>
      </c>
    </row>
    <row r="22" spans="1:64" x14ac:dyDescent="0.25">
      <c r="A22">
        <v>400</v>
      </c>
      <c r="B22" t="s">
        <v>72</v>
      </c>
      <c r="C22" t="s">
        <v>66</v>
      </c>
      <c r="D22" t="s">
        <v>90</v>
      </c>
      <c r="E22" t="s">
        <v>19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>
        <f t="shared" si="31"/>
        <v>-6000</v>
      </c>
      <c r="AF22" s="2">
        <f t="shared" si="32"/>
        <v>-6600</v>
      </c>
      <c r="AG22" s="2">
        <f t="shared" si="33"/>
        <v>-7800</v>
      </c>
      <c r="AH22" s="2">
        <f t="shared" si="34"/>
        <v>-4200</v>
      </c>
      <c r="AI22" s="2">
        <v>-6000</v>
      </c>
      <c r="AJ22" s="2">
        <f t="shared" si="35"/>
        <v>-12600</v>
      </c>
      <c r="AK22" s="2">
        <f t="shared" si="36"/>
        <v>-20400</v>
      </c>
      <c r="AL22" s="2">
        <f t="shared" si="37"/>
        <v>-24600</v>
      </c>
      <c r="AN22" s="9">
        <f t="shared" si="46"/>
        <v>1.2226999999999999</v>
      </c>
      <c r="AO22" s="9">
        <f t="shared" si="28"/>
        <v>1.1857</v>
      </c>
      <c r="AP22" s="9">
        <f t="shared" si="28"/>
        <v>1.1563000000000001</v>
      </c>
      <c r="AQ22" s="9">
        <f t="shared" si="28"/>
        <v>1.1809000000000001</v>
      </c>
      <c r="AR22" s="9">
        <f t="shared" si="28"/>
        <v>1.0543</v>
      </c>
      <c r="AS22" s="9">
        <f t="shared" si="28"/>
        <v>1.0734999999999999</v>
      </c>
      <c r="AT22" s="9">
        <f t="shared" si="28"/>
        <v>1.0441</v>
      </c>
      <c r="AU22" s="9">
        <f t="shared" si="28"/>
        <v>1.022</v>
      </c>
      <c r="AV22" s="9">
        <f t="shared" si="28"/>
        <v>1.0059</v>
      </c>
      <c r="AW22" s="9">
        <f t="shared" si="28"/>
        <v>0.98009999999999997</v>
      </c>
      <c r="AX22" s="9">
        <f t="shared" si="28"/>
        <v>0.98850000000000005</v>
      </c>
      <c r="AY22" s="9">
        <f t="shared" si="28"/>
        <v>1.0328999999999999</v>
      </c>
      <c r="AZ22" s="9">
        <f t="shared" si="28"/>
        <v>1.0664</v>
      </c>
      <c r="BA22" s="9">
        <f t="shared" si="28"/>
        <v>1.0846</v>
      </c>
      <c r="BB22" s="9">
        <f t="shared" si="28"/>
        <v>1.0609</v>
      </c>
      <c r="BC22" s="9">
        <f t="shared" si="28"/>
        <v>1.0841000000000001</v>
      </c>
      <c r="BE22" s="2">
        <f t="shared" si="38"/>
        <v>-6398.4</v>
      </c>
      <c r="BF22" s="2">
        <f t="shared" si="39"/>
        <v>-7158.36</v>
      </c>
      <c r="BG22" s="2">
        <f t="shared" si="40"/>
        <v>-8275.02</v>
      </c>
      <c r="BH22" s="2">
        <f t="shared" si="41"/>
        <v>-4553.22</v>
      </c>
      <c r="BI22" s="2">
        <f t="shared" si="42"/>
        <v>-6398.4</v>
      </c>
      <c r="BJ22" s="2">
        <f t="shared" si="43"/>
        <v>-13556.759999999998</v>
      </c>
      <c r="BK22" s="2">
        <f t="shared" si="44"/>
        <v>-21831.78</v>
      </c>
      <c r="BL22" s="2">
        <f t="shared" si="45"/>
        <v>-26385</v>
      </c>
    </row>
    <row r="23" spans="1:64" x14ac:dyDescent="0.25">
      <c r="A23">
        <v>400</v>
      </c>
      <c r="B23" t="s">
        <v>72</v>
      </c>
      <c r="C23" t="s">
        <v>66</v>
      </c>
      <c r="D23" t="s">
        <v>91</v>
      </c>
      <c r="E23" t="s">
        <v>20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>
        <f t="shared" si="31"/>
        <v>-100000</v>
      </c>
      <c r="AF23" s="2">
        <f t="shared" si="32"/>
        <v>-110000</v>
      </c>
      <c r="AG23" s="2">
        <f t="shared" si="33"/>
        <v>-130000</v>
      </c>
      <c r="AH23" s="2">
        <f t="shared" si="34"/>
        <v>-70000</v>
      </c>
      <c r="AI23" s="2">
        <v>-100000</v>
      </c>
      <c r="AJ23" s="2">
        <f t="shared" si="35"/>
        <v>-210000</v>
      </c>
      <c r="AK23" s="2">
        <f t="shared" si="36"/>
        <v>-340000</v>
      </c>
      <c r="AL23" s="2">
        <f t="shared" si="37"/>
        <v>-410000</v>
      </c>
      <c r="AN23" s="9">
        <f t="shared" si="46"/>
        <v>1.2226999999999999</v>
      </c>
      <c r="AO23" s="9">
        <f t="shared" si="28"/>
        <v>1.1857</v>
      </c>
      <c r="AP23" s="9">
        <f t="shared" si="28"/>
        <v>1.1563000000000001</v>
      </c>
      <c r="AQ23" s="9">
        <f t="shared" si="28"/>
        <v>1.1809000000000001</v>
      </c>
      <c r="AR23" s="9">
        <f t="shared" si="28"/>
        <v>1.0543</v>
      </c>
      <c r="AS23" s="9">
        <f t="shared" si="28"/>
        <v>1.0734999999999999</v>
      </c>
      <c r="AT23" s="9">
        <f t="shared" si="28"/>
        <v>1.0441</v>
      </c>
      <c r="AU23" s="9">
        <f t="shared" si="28"/>
        <v>1.022</v>
      </c>
      <c r="AV23" s="9">
        <f t="shared" si="28"/>
        <v>1.0059</v>
      </c>
      <c r="AW23" s="9">
        <f t="shared" si="28"/>
        <v>0.98009999999999997</v>
      </c>
      <c r="AX23" s="9">
        <f t="shared" si="28"/>
        <v>0.98850000000000005</v>
      </c>
      <c r="AY23" s="9">
        <f t="shared" si="28"/>
        <v>1.0328999999999999</v>
      </c>
      <c r="AZ23" s="9">
        <f t="shared" si="28"/>
        <v>1.0664</v>
      </c>
      <c r="BA23" s="9">
        <f t="shared" si="28"/>
        <v>1.0846</v>
      </c>
      <c r="BB23" s="9">
        <f t="shared" si="28"/>
        <v>1.0609</v>
      </c>
      <c r="BC23" s="9">
        <f t="shared" si="28"/>
        <v>1.0841000000000001</v>
      </c>
      <c r="BE23" s="2">
        <f t="shared" si="38"/>
        <v>-106640</v>
      </c>
      <c r="BF23" s="2">
        <f t="shared" si="39"/>
        <v>-119306</v>
      </c>
      <c r="BG23" s="2">
        <f t="shared" si="40"/>
        <v>-137917</v>
      </c>
      <c r="BH23" s="2">
        <f t="shared" si="41"/>
        <v>-75887</v>
      </c>
      <c r="BI23" s="2">
        <f t="shared" si="42"/>
        <v>-106640</v>
      </c>
      <c r="BJ23" s="2">
        <f t="shared" si="43"/>
        <v>-225946</v>
      </c>
      <c r="BK23" s="2">
        <f t="shared" si="44"/>
        <v>-363863</v>
      </c>
      <c r="BL23" s="2">
        <f t="shared" si="45"/>
        <v>-439750</v>
      </c>
    </row>
    <row r="24" spans="1:64" x14ac:dyDescent="0.25">
      <c r="A24">
        <v>400</v>
      </c>
      <c r="B24" t="s">
        <v>72</v>
      </c>
      <c r="C24" t="s">
        <v>66</v>
      </c>
      <c r="D24" t="s">
        <v>92</v>
      </c>
      <c r="E24" t="s">
        <v>21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>
        <f t="shared" si="31"/>
        <v>20000</v>
      </c>
      <c r="AF24" s="2">
        <f t="shared" si="32"/>
        <v>22000</v>
      </c>
      <c r="AG24" s="2">
        <f t="shared" si="33"/>
        <v>26000</v>
      </c>
      <c r="AH24" s="2">
        <f t="shared" si="34"/>
        <v>14000</v>
      </c>
      <c r="AI24" s="2">
        <v>20000</v>
      </c>
      <c r="AJ24" s="2">
        <f t="shared" si="35"/>
        <v>42000</v>
      </c>
      <c r="AK24" s="2">
        <f t="shared" si="36"/>
        <v>68000</v>
      </c>
      <c r="AL24" s="2">
        <f t="shared" si="37"/>
        <v>82000</v>
      </c>
      <c r="AN24" s="9">
        <f t="shared" si="46"/>
        <v>1.2226999999999999</v>
      </c>
      <c r="AO24" s="9">
        <f t="shared" si="28"/>
        <v>1.1857</v>
      </c>
      <c r="AP24" s="9">
        <f t="shared" si="28"/>
        <v>1.1563000000000001</v>
      </c>
      <c r="AQ24" s="9">
        <f t="shared" si="28"/>
        <v>1.1809000000000001</v>
      </c>
      <c r="AR24" s="9">
        <f t="shared" si="28"/>
        <v>1.0543</v>
      </c>
      <c r="AS24" s="9">
        <f t="shared" si="28"/>
        <v>1.0734999999999999</v>
      </c>
      <c r="AT24" s="9">
        <f t="shared" si="28"/>
        <v>1.0441</v>
      </c>
      <c r="AU24" s="9">
        <f t="shared" si="28"/>
        <v>1.022</v>
      </c>
      <c r="AV24" s="9">
        <f t="shared" si="28"/>
        <v>1.0059</v>
      </c>
      <c r="AW24" s="9">
        <f t="shared" si="28"/>
        <v>0.98009999999999997</v>
      </c>
      <c r="AX24" s="9">
        <f t="shared" si="28"/>
        <v>0.98850000000000005</v>
      </c>
      <c r="AY24" s="9">
        <f t="shared" si="28"/>
        <v>1.0328999999999999</v>
      </c>
      <c r="AZ24" s="9">
        <f t="shared" si="28"/>
        <v>1.0664</v>
      </c>
      <c r="BA24" s="9">
        <f t="shared" si="28"/>
        <v>1.0846</v>
      </c>
      <c r="BB24" s="9">
        <f t="shared" si="28"/>
        <v>1.0609</v>
      </c>
      <c r="BC24" s="9">
        <f t="shared" si="28"/>
        <v>1.0841000000000001</v>
      </c>
      <c r="BE24" s="2">
        <f t="shared" si="38"/>
        <v>21328</v>
      </c>
      <c r="BF24" s="2">
        <f t="shared" si="39"/>
        <v>23861.200000000001</v>
      </c>
      <c r="BG24" s="2">
        <f t="shared" si="40"/>
        <v>27583.399999999998</v>
      </c>
      <c r="BH24" s="2">
        <f t="shared" si="41"/>
        <v>15177.400000000001</v>
      </c>
      <c r="BI24" s="2">
        <f t="shared" si="42"/>
        <v>21328</v>
      </c>
      <c r="BJ24" s="2">
        <f t="shared" si="43"/>
        <v>45189.2</v>
      </c>
      <c r="BK24" s="2">
        <f t="shared" si="44"/>
        <v>72772.599999999991</v>
      </c>
      <c r="BL24" s="2">
        <f t="shared" si="45"/>
        <v>87950</v>
      </c>
    </row>
    <row r="25" spans="1:64" x14ac:dyDescent="0.25">
      <c r="A25">
        <v>400</v>
      </c>
      <c r="B25" t="s">
        <v>72</v>
      </c>
      <c r="C25" t="s">
        <v>66</v>
      </c>
      <c r="D25" t="s">
        <v>93</v>
      </c>
      <c r="E25" t="s">
        <v>22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>
        <f t="shared" si="31"/>
        <v>620</v>
      </c>
      <c r="AF25" s="2">
        <f t="shared" si="32"/>
        <v>682</v>
      </c>
      <c r="AG25" s="2">
        <f t="shared" si="33"/>
        <v>806</v>
      </c>
      <c r="AH25" s="2">
        <f t="shared" si="34"/>
        <v>434</v>
      </c>
      <c r="AI25" s="2">
        <v>620</v>
      </c>
      <c r="AJ25" s="2">
        <f t="shared" si="35"/>
        <v>1302</v>
      </c>
      <c r="AK25" s="2">
        <f t="shared" si="36"/>
        <v>2108</v>
      </c>
      <c r="AL25" s="2">
        <f t="shared" si="37"/>
        <v>2542</v>
      </c>
      <c r="AN25" s="9">
        <f t="shared" si="46"/>
        <v>1.2226999999999999</v>
      </c>
      <c r="AO25" s="9">
        <f t="shared" si="28"/>
        <v>1.1857</v>
      </c>
      <c r="AP25" s="9">
        <f t="shared" si="28"/>
        <v>1.1563000000000001</v>
      </c>
      <c r="AQ25" s="9">
        <f t="shared" si="28"/>
        <v>1.1809000000000001</v>
      </c>
      <c r="AR25" s="9">
        <f t="shared" si="28"/>
        <v>1.0543</v>
      </c>
      <c r="AS25" s="9">
        <f t="shared" si="28"/>
        <v>1.0734999999999999</v>
      </c>
      <c r="AT25" s="9">
        <f t="shared" si="28"/>
        <v>1.0441</v>
      </c>
      <c r="AU25" s="9">
        <f t="shared" si="28"/>
        <v>1.022</v>
      </c>
      <c r="AV25" s="9">
        <f t="shared" si="28"/>
        <v>1.0059</v>
      </c>
      <c r="AW25" s="9">
        <f t="shared" si="28"/>
        <v>0.98009999999999997</v>
      </c>
      <c r="AX25" s="9">
        <f t="shared" si="28"/>
        <v>0.98850000000000005</v>
      </c>
      <c r="AY25" s="9">
        <f t="shared" si="28"/>
        <v>1.0328999999999999</v>
      </c>
      <c r="AZ25" s="9">
        <f t="shared" si="28"/>
        <v>1.0664</v>
      </c>
      <c r="BA25" s="9">
        <f t="shared" si="28"/>
        <v>1.0846</v>
      </c>
      <c r="BB25" s="9">
        <f t="shared" si="28"/>
        <v>1.0609</v>
      </c>
      <c r="BC25" s="9">
        <f t="shared" si="28"/>
        <v>1.0841000000000001</v>
      </c>
      <c r="BE25" s="2">
        <f t="shared" si="38"/>
        <v>661.16800000000001</v>
      </c>
      <c r="BF25" s="2">
        <f t="shared" si="39"/>
        <v>739.69719999999995</v>
      </c>
      <c r="BG25" s="2">
        <f t="shared" si="40"/>
        <v>855.08539999999994</v>
      </c>
      <c r="BH25" s="2">
        <f t="shared" si="41"/>
        <v>470.49940000000004</v>
      </c>
      <c r="BI25" s="2">
        <f t="shared" si="42"/>
        <v>661.16800000000001</v>
      </c>
      <c r="BJ25" s="2">
        <f t="shared" si="43"/>
        <v>1400.8652</v>
      </c>
      <c r="BK25" s="2">
        <f t="shared" si="44"/>
        <v>2255.9506000000001</v>
      </c>
      <c r="BL25" s="2">
        <f t="shared" si="45"/>
        <v>2726.4500000000003</v>
      </c>
    </row>
    <row r="26" spans="1:64" x14ac:dyDescent="0.25">
      <c r="A26">
        <v>400</v>
      </c>
      <c r="B26" t="s">
        <v>72</v>
      </c>
      <c r="C26" t="s">
        <v>66</v>
      </c>
      <c r="D26" t="s">
        <v>94</v>
      </c>
      <c r="E26" t="s">
        <v>23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>
        <f t="shared" si="31"/>
        <v>1500</v>
      </c>
      <c r="AF26" s="2">
        <f t="shared" si="32"/>
        <v>1650</v>
      </c>
      <c r="AG26" s="2">
        <f t="shared" si="33"/>
        <v>1950</v>
      </c>
      <c r="AH26" s="2">
        <f t="shared" si="34"/>
        <v>1050</v>
      </c>
      <c r="AI26" s="2">
        <v>1500</v>
      </c>
      <c r="AJ26" s="2">
        <f t="shared" si="35"/>
        <v>3150</v>
      </c>
      <c r="AK26" s="2">
        <f t="shared" si="36"/>
        <v>5100</v>
      </c>
      <c r="AL26" s="2">
        <f t="shared" si="37"/>
        <v>6150</v>
      </c>
      <c r="AN26" s="9">
        <f t="shared" si="46"/>
        <v>1.2226999999999999</v>
      </c>
      <c r="AO26" s="9">
        <f t="shared" si="28"/>
        <v>1.1857</v>
      </c>
      <c r="AP26" s="9">
        <f t="shared" si="28"/>
        <v>1.1563000000000001</v>
      </c>
      <c r="AQ26" s="9">
        <f t="shared" si="28"/>
        <v>1.1809000000000001</v>
      </c>
      <c r="AR26" s="9">
        <f t="shared" si="28"/>
        <v>1.0543</v>
      </c>
      <c r="AS26" s="9">
        <f t="shared" si="28"/>
        <v>1.0734999999999999</v>
      </c>
      <c r="AT26" s="9">
        <f t="shared" si="28"/>
        <v>1.0441</v>
      </c>
      <c r="AU26" s="9">
        <f t="shared" si="28"/>
        <v>1.022</v>
      </c>
      <c r="AV26" s="9">
        <f t="shared" si="28"/>
        <v>1.0059</v>
      </c>
      <c r="AW26" s="9">
        <f t="shared" si="28"/>
        <v>0.98009999999999997</v>
      </c>
      <c r="AX26" s="9">
        <f t="shared" si="28"/>
        <v>0.98850000000000005</v>
      </c>
      <c r="AY26" s="9">
        <f t="shared" si="28"/>
        <v>1.0328999999999999</v>
      </c>
      <c r="AZ26" s="9">
        <f t="shared" si="28"/>
        <v>1.0664</v>
      </c>
      <c r="BA26" s="9">
        <f t="shared" si="28"/>
        <v>1.0846</v>
      </c>
      <c r="BB26" s="9">
        <f t="shared" si="28"/>
        <v>1.0609</v>
      </c>
      <c r="BC26" s="9">
        <f t="shared" si="28"/>
        <v>1.0841000000000001</v>
      </c>
      <c r="BE26" s="2">
        <f t="shared" si="38"/>
        <v>1599.6</v>
      </c>
      <c r="BF26" s="2">
        <f t="shared" si="39"/>
        <v>1789.59</v>
      </c>
      <c r="BG26" s="2">
        <f t="shared" si="40"/>
        <v>2068.7550000000001</v>
      </c>
      <c r="BH26" s="2">
        <f t="shared" si="41"/>
        <v>1138.3050000000001</v>
      </c>
      <c r="BI26" s="2">
        <f t="shared" si="42"/>
        <v>1599.6</v>
      </c>
      <c r="BJ26" s="2">
        <f t="shared" si="43"/>
        <v>3389.1899999999996</v>
      </c>
      <c r="BK26" s="2">
        <f t="shared" si="44"/>
        <v>5457.9449999999997</v>
      </c>
      <c r="BL26" s="2">
        <f t="shared" si="45"/>
        <v>6596.25</v>
      </c>
    </row>
    <row r="27" spans="1:64" x14ac:dyDescent="0.25">
      <c r="A27">
        <v>400</v>
      </c>
      <c r="B27" t="s">
        <v>72</v>
      </c>
      <c r="C27" t="s">
        <v>66</v>
      </c>
      <c r="D27" t="s">
        <v>95</v>
      </c>
      <c r="E27" t="s">
        <v>24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>
        <f t="shared" si="31"/>
        <v>1500</v>
      </c>
      <c r="AF27" s="2">
        <f t="shared" si="32"/>
        <v>1650</v>
      </c>
      <c r="AG27" s="2">
        <f t="shared" si="33"/>
        <v>1950</v>
      </c>
      <c r="AH27" s="2">
        <f t="shared" si="34"/>
        <v>1050</v>
      </c>
      <c r="AI27" s="2">
        <v>1500</v>
      </c>
      <c r="AJ27" s="2">
        <f t="shared" si="35"/>
        <v>3150</v>
      </c>
      <c r="AK27" s="2">
        <f t="shared" si="36"/>
        <v>5100</v>
      </c>
      <c r="AL27" s="2">
        <f t="shared" si="37"/>
        <v>6150</v>
      </c>
      <c r="AN27" s="9">
        <f t="shared" si="46"/>
        <v>1.2226999999999999</v>
      </c>
      <c r="AO27" s="9">
        <f t="shared" si="28"/>
        <v>1.1857</v>
      </c>
      <c r="AP27" s="9">
        <f t="shared" si="28"/>
        <v>1.1563000000000001</v>
      </c>
      <c r="AQ27" s="9">
        <f t="shared" si="28"/>
        <v>1.1809000000000001</v>
      </c>
      <c r="AR27" s="9">
        <f t="shared" si="28"/>
        <v>1.0543</v>
      </c>
      <c r="AS27" s="9">
        <f t="shared" si="28"/>
        <v>1.0734999999999999</v>
      </c>
      <c r="AT27" s="9">
        <f t="shared" si="28"/>
        <v>1.0441</v>
      </c>
      <c r="AU27" s="9">
        <f t="shared" si="28"/>
        <v>1.022</v>
      </c>
      <c r="AV27" s="9">
        <f t="shared" si="28"/>
        <v>1.0059</v>
      </c>
      <c r="AW27" s="9">
        <f t="shared" si="28"/>
        <v>0.98009999999999997</v>
      </c>
      <c r="AX27" s="9">
        <f t="shared" si="28"/>
        <v>0.98850000000000005</v>
      </c>
      <c r="AY27" s="9">
        <f t="shared" si="28"/>
        <v>1.0328999999999999</v>
      </c>
      <c r="AZ27" s="9">
        <f t="shared" si="28"/>
        <v>1.0664</v>
      </c>
      <c r="BA27" s="9">
        <f t="shared" si="28"/>
        <v>1.0846</v>
      </c>
      <c r="BB27" s="9">
        <f t="shared" si="28"/>
        <v>1.0609</v>
      </c>
      <c r="BC27" s="9">
        <f t="shared" si="28"/>
        <v>1.0841000000000001</v>
      </c>
      <c r="BE27" s="2">
        <f t="shared" si="38"/>
        <v>1599.6</v>
      </c>
      <c r="BF27" s="2">
        <f t="shared" si="39"/>
        <v>1789.59</v>
      </c>
      <c r="BG27" s="2">
        <f t="shared" si="40"/>
        <v>2068.7550000000001</v>
      </c>
      <c r="BH27" s="2">
        <f t="shared" si="41"/>
        <v>1138.3050000000001</v>
      </c>
      <c r="BI27" s="2">
        <f t="shared" si="42"/>
        <v>1599.6</v>
      </c>
      <c r="BJ27" s="2">
        <f t="shared" si="43"/>
        <v>3389.1899999999996</v>
      </c>
      <c r="BK27" s="2">
        <f t="shared" si="44"/>
        <v>5457.9449999999997</v>
      </c>
      <c r="BL27" s="2">
        <f t="shared" si="45"/>
        <v>6596.25</v>
      </c>
    </row>
    <row r="28" spans="1:64" x14ac:dyDescent="0.25">
      <c r="A28">
        <v>400</v>
      </c>
      <c r="B28" t="s">
        <v>72</v>
      </c>
      <c r="C28" t="s">
        <v>66</v>
      </c>
      <c r="D28" t="s">
        <v>96</v>
      </c>
      <c r="E28" t="s">
        <v>25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>
        <f t="shared" si="31"/>
        <v>1200</v>
      </c>
      <c r="AF28" s="2">
        <f t="shared" si="32"/>
        <v>1320</v>
      </c>
      <c r="AG28" s="2">
        <f t="shared" si="33"/>
        <v>1560</v>
      </c>
      <c r="AH28" s="2">
        <f t="shared" si="34"/>
        <v>840</v>
      </c>
      <c r="AI28" s="2">
        <v>1200</v>
      </c>
      <c r="AJ28" s="2">
        <f t="shared" si="35"/>
        <v>2520</v>
      </c>
      <c r="AK28" s="2">
        <f t="shared" si="36"/>
        <v>4080</v>
      </c>
      <c r="AL28" s="2">
        <f t="shared" si="37"/>
        <v>4920</v>
      </c>
      <c r="AN28" s="9">
        <f t="shared" si="46"/>
        <v>1.2226999999999999</v>
      </c>
      <c r="AO28" s="9">
        <f t="shared" si="28"/>
        <v>1.1857</v>
      </c>
      <c r="AP28" s="9">
        <f t="shared" si="28"/>
        <v>1.1563000000000001</v>
      </c>
      <c r="AQ28" s="9">
        <f t="shared" si="28"/>
        <v>1.1809000000000001</v>
      </c>
      <c r="AR28" s="9">
        <f t="shared" si="28"/>
        <v>1.0543</v>
      </c>
      <c r="AS28" s="9">
        <f t="shared" si="28"/>
        <v>1.0734999999999999</v>
      </c>
      <c r="AT28" s="9">
        <f t="shared" si="28"/>
        <v>1.0441</v>
      </c>
      <c r="AU28" s="9">
        <f t="shared" si="28"/>
        <v>1.022</v>
      </c>
      <c r="AV28" s="9">
        <f t="shared" si="28"/>
        <v>1.0059</v>
      </c>
      <c r="AW28" s="9">
        <f t="shared" si="28"/>
        <v>0.98009999999999997</v>
      </c>
      <c r="AX28" s="9">
        <f t="shared" si="28"/>
        <v>0.98850000000000005</v>
      </c>
      <c r="AY28" s="9">
        <f t="shared" si="28"/>
        <v>1.0328999999999999</v>
      </c>
      <c r="AZ28" s="9">
        <f t="shared" si="28"/>
        <v>1.0664</v>
      </c>
      <c r="BA28" s="9">
        <f t="shared" si="28"/>
        <v>1.0846</v>
      </c>
      <c r="BB28" s="9">
        <f t="shared" si="28"/>
        <v>1.0609</v>
      </c>
      <c r="BC28" s="9">
        <f t="shared" si="28"/>
        <v>1.0841000000000001</v>
      </c>
      <c r="BE28" s="2">
        <f t="shared" si="38"/>
        <v>1279.68</v>
      </c>
      <c r="BF28" s="2">
        <f t="shared" si="39"/>
        <v>1431.672</v>
      </c>
      <c r="BG28" s="2">
        <f t="shared" si="40"/>
        <v>1655.0039999999999</v>
      </c>
      <c r="BH28" s="2">
        <f t="shared" si="41"/>
        <v>910.64400000000001</v>
      </c>
      <c r="BI28" s="2">
        <f t="shared" si="42"/>
        <v>1279.68</v>
      </c>
      <c r="BJ28" s="2">
        <f t="shared" si="43"/>
        <v>2711.3519999999999</v>
      </c>
      <c r="BK28" s="2">
        <f t="shared" si="44"/>
        <v>4366.3559999999998</v>
      </c>
      <c r="BL28" s="2">
        <f t="shared" si="45"/>
        <v>5277</v>
      </c>
    </row>
    <row r="29" spans="1:64" x14ac:dyDescent="0.25">
      <c r="A29">
        <v>400</v>
      </c>
      <c r="B29" t="s">
        <v>72</v>
      </c>
      <c r="C29" t="s">
        <v>66</v>
      </c>
      <c r="D29" t="s">
        <v>97</v>
      </c>
      <c r="E29" t="s">
        <v>26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>
        <f t="shared" si="31"/>
        <v>200</v>
      </c>
      <c r="AF29" s="2">
        <f t="shared" si="32"/>
        <v>220</v>
      </c>
      <c r="AG29" s="2">
        <f t="shared" si="33"/>
        <v>260</v>
      </c>
      <c r="AH29" s="2">
        <f t="shared" si="34"/>
        <v>140</v>
      </c>
      <c r="AI29" s="2">
        <v>200</v>
      </c>
      <c r="AJ29" s="2">
        <f t="shared" si="35"/>
        <v>420</v>
      </c>
      <c r="AK29" s="2">
        <f t="shared" si="36"/>
        <v>680</v>
      </c>
      <c r="AL29" s="2">
        <f t="shared" si="37"/>
        <v>820</v>
      </c>
      <c r="AN29" s="9">
        <f t="shared" si="46"/>
        <v>1.2226999999999999</v>
      </c>
      <c r="AO29" s="9">
        <f t="shared" si="28"/>
        <v>1.1857</v>
      </c>
      <c r="AP29" s="9">
        <f t="shared" si="28"/>
        <v>1.1563000000000001</v>
      </c>
      <c r="AQ29" s="9">
        <f t="shared" si="28"/>
        <v>1.1809000000000001</v>
      </c>
      <c r="AR29" s="9">
        <f t="shared" si="28"/>
        <v>1.0543</v>
      </c>
      <c r="AS29" s="9">
        <f t="shared" si="28"/>
        <v>1.0734999999999999</v>
      </c>
      <c r="AT29" s="9">
        <f t="shared" si="28"/>
        <v>1.0441</v>
      </c>
      <c r="AU29" s="9">
        <f t="shared" si="28"/>
        <v>1.022</v>
      </c>
      <c r="AV29" s="9">
        <f t="shared" si="28"/>
        <v>1.0059</v>
      </c>
      <c r="AW29" s="9">
        <f t="shared" si="28"/>
        <v>0.98009999999999997</v>
      </c>
      <c r="AX29" s="9">
        <f t="shared" si="28"/>
        <v>0.98850000000000005</v>
      </c>
      <c r="AY29" s="9">
        <f t="shared" si="28"/>
        <v>1.0328999999999999</v>
      </c>
      <c r="AZ29" s="9">
        <f t="shared" si="28"/>
        <v>1.0664</v>
      </c>
      <c r="BA29" s="9">
        <f t="shared" si="28"/>
        <v>1.0846</v>
      </c>
      <c r="BB29" s="9">
        <f t="shared" si="28"/>
        <v>1.0609</v>
      </c>
      <c r="BC29" s="9">
        <f t="shared" si="28"/>
        <v>1.0841000000000001</v>
      </c>
      <c r="BE29" s="2">
        <f t="shared" si="38"/>
        <v>213.28</v>
      </c>
      <c r="BF29" s="2">
        <f t="shared" si="39"/>
        <v>238.61199999999999</v>
      </c>
      <c r="BG29" s="2">
        <f t="shared" si="40"/>
        <v>275.834</v>
      </c>
      <c r="BH29" s="2">
        <f t="shared" si="41"/>
        <v>151.774</v>
      </c>
      <c r="BI29" s="2">
        <f t="shared" si="42"/>
        <v>213.28</v>
      </c>
      <c r="BJ29" s="2">
        <f t="shared" si="43"/>
        <v>451.892</v>
      </c>
      <c r="BK29" s="2">
        <f t="shared" si="44"/>
        <v>727.726</v>
      </c>
      <c r="BL29" s="2">
        <f t="shared" si="45"/>
        <v>879.5</v>
      </c>
    </row>
    <row r="30" spans="1:64" x14ac:dyDescent="0.25">
      <c r="A30">
        <v>400</v>
      </c>
      <c r="B30" t="s">
        <v>72</v>
      </c>
      <c r="C30" t="s">
        <v>66</v>
      </c>
      <c r="D30" t="s">
        <v>98</v>
      </c>
      <c r="E30" t="s">
        <v>27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>
        <f t="shared" si="31"/>
        <v>200</v>
      </c>
      <c r="AF30" s="2">
        <f t="shared" si="32"/>
        <v>220</v>
      </c>
      <c r="AG30" s="2">
        <f t="shared" si="33"/>
        <v>260</v>
      </c>
      <c r="AH30" s="2">
        <f t="shared" si="34"/>
        <v>140</v>
      </c>
      <c r="AI30" s="2">
        <v>200</v>
      </c>
      <c r="AJ30" s="2">
        <f t="shared" si="35"/>
        <v>420</v>
      </c>
      <c r="AK30" s="2">
        <f t="shared" si="36"/>
        <v>680</v>
      </c>
      <c r="AL30" s="2">
        <f t="shared" si="37"/>
        <v>820</v>
      </c>
      <c r="AN30" s="9">
        <f t="shared" si="46"/>
        <v>1.2226999999999999</v>
      </c>
      <c r="AO30" s="9">
        <f t="shared" si="28"/>
        <v>1.1857</v>
      </c>
      <c r="AP30" s="9">
        <f t="shared" si="28"/>
        <v>1.1563000000000001</v>
      </c>
      <c r="AQ30" s="9">
        <f t="shared" si="28"/>
        <v>1.1809000000000001</v>
      </c>
      <c r="AR30" s="9">
        <f t="shared" si="28"/>
        <v>1.0543</v>
      </c>
      <c r="AS30" s="9">
        <f t="shared" si="28"/>
        <v>1.0734999999999999</v>
      </c>
      <c r="AT30" s="9">
        <f t="shared" si="28"/>
        <v>1.0441</v>
      </c>
      <c r="AU30" s="9">
        <f t="shared" si="28"/>
        <v>1.022</v>
      </c>
      <c r="AV30" s="9">
        <f t="shared" si="28"/>
        <v>1.0059</v>
      </c>
      <c r="AW30" s="9">
        <f t="shared" si="28"/>
        <v>0.98009999999999997</v>
      </c>
      <c r="AX30" s="9">
        <f t="shared" si="28"/>
        <v>0.98850000000000005</v>
      </c>
      <c r="AY30" s="9">
        <f t="shared" si="28"/>
        <v>1.0328999999999999</v>
      </c>
      <c r="AZ30" s="9">
        <f t="shared" si="28"/>
        <v>1.0664</v>
      </c>
      <c r="BA30" s="9">
        <f t="shared" si="28"/>
        <v>1.0846</v>
      </c>
      <c r="BB30" s="9">
        <f t="shared" si="28"/>
        <v>1.0609</v>
      </c>
      <c r="BC30" s="9">
        <f t="shared" si="28"/>
        <v>1.0841000000000001</v>
      </c>
      <c r="BE30" s="2">
        <f t="shared" si="38"/>
        <v>213.28</v>
      </c>
      <c r="BF30" s="2">
        <f t="shared" si="39"/>
        <v>238.61199999999999</v>
      </c>
      <c r="BG30" s="2">
        <f t="shared" si="40"/>
        <v>275.834</v>
      </c>
      <c r="BH30" s="2">
        <f t="shared" si="41"/>
        <v>151.774</v>
      </c>
      <c r="BI30" s="2">
        <f t="shared" si="42"/>
        <v>213.28</v>
      </c>
      <c r="BJ30" s="2">
        <f t="shared" si="43"/>
        <v>451.892</v>
      </c>
      <c r="BK30" s="2">
        <f t="shared" si="44"/>
        <v>727.726</v>
      </c>
      <c r="BL30" s="2">
        <f t="shared" si="45"/>
        <v>879.5</v>
      </c>
    </row>
    <row r="31" spans="1:64" x14ac:dyDescent="0.25">
      <c r="A31">
        <v>400</v>
      </c>
      <c r="B31" t="s">
        <v>72</v>
      </c>
      <c r="C31" t="s">
        <v>66</v>
      </c>
      <c r="D31" t="s">
        <v>99</v>
      </c>
      <c r="E31" t="s">
        <v>28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>
        <f t="shared" si="31"/>
        <v>100</v>
      </c>
      <c r="AF31" s="2">
        <f t="shared" si="32"/>
        <v>110</v>
      </c>
      <c r="AG31" s="2">
        <f t="shared" si="33"/>
        <v>130</v>
      </c>
      <c r="AH31" s="2">
        <f t="shared" si="34"/>
        <v>70</v>
      </c>
      <c r="AI31" s="2">
        <v>100</v>
      </c>
      <c r="AJ31" s="2">
        <f t="shared" si="35"/>
        <v>210</v>
      </c>
      <c r="AK31" s="2">
        <f t="shared" si="36"/>
        <v>340</v>
      </c>
      <c r="AL31" s="2">
        <f t="shared" si="37"/>
        <v>410</v>
      </c>
      <c r="AN31" s="9">
        <f t="shared" si="46"/>
        <v>1.2226999999999999</v>
      </c>
      <c r="AO31" s="9">
        <f t="shared" si="28"/>
        <v>1.1857</v>
      </c>
      <c r="AP31" s="9">
        <f t="shared" si="28"/>
        <v>1.1563000000000001</v>
      </c>
      <c r="AQ31" s="9">
        <f t="shared" si="28"/>
        <v>1.1809000000000001</v>
      </c>
      <c r="AR31" s="9">
        <f t="shared" si="28"/>
        <v>1.0543</v>
      </c>
      <c r="AS31" s="9">
        <f t="shared" si="28"/>
        <v>1.0734999999999999</v>
      </c>
      <c r="AT31" s="9">
        <f t="shared" si="28"/>
        <v>1.0441</v>
      </c>
      <c r="AU31" s="9">
        <f t="shared" si="28"/>
        <v>1.022</v>
      </c>
      <c r="AV31" s="9">
        <f t="shared" si="28"/>
        <v>1.0059</v>
      </c>
      <c r="AW31" s="9">
        <f t="shared" si="28"/>
        <v>0.98009999999999997</v>
      </c>
      <c r="AX31" s="9">
        <f t="shared" si="28"/>
        <v>0.98850000000000005</v>
      </c>
      <c r="AY31" s="9">
        <f t="shared" si="28"/>
        <v>1.0328999999999999</v>
      </c>
      <c r="AZ31" s="9">
        <f t="shared" si="28"/>
        <v>1.0664</v>
      </c>
      <c r="BA31" s="9">
        <f t="shared" si="28"/>
        <v>1.0846</v>
      </c>
      <c r="BB31" s="9">
        <f t="shared" si="28"/>
        <v>1.0609</v>
      </c>
      <c r="BC31" s="9">
        <f t="shared" si="28"/>
        <v>1.0841000000000001</v>
      </c>
      <c r="BE31" s="2">
        <f t="shared" si="38"/>
        <v>106.64</v>
      </c>
      <c r="BF31" s="2">
        <f t="shared" si="39"/>
        <v>119.306</v>
      </c>
      <c r="BG31" s="2">
        <f t="shared" si="40"/>
        <v>137.917</v>
      </c>
      <c r="BH31" s="2">
        <f t="shared" si="41"/>
        <v>75.887</v>
      </c>
      <c r="BI31" s="2">
        <f t="shared" si="42"/>
        <v>106.64</v>
      </c>
      <c r="BJ31" s="2">
        <f t="shared" si="43"/>
        <v>225.946</v>
      </c>
      <c r="BK31" s="2">
        <f t="shared" si="44"/>
        <v>363.863</v>
      </c>
      <c r="BL31" s="2">
        <f t="shared" si="45"/>
        <v>439.75</v>
      </c>
    </row>
    <row r="32" spans="1:64" x14ac:dyDescent="0.25">
      <c r="A32">
        <v>400</v>
      </c>
      <c r="B32" t="s">
        <v>72</v>
      </c>
      <c r="C32" t="s">
        <v>66</v>
      </c>
      <c r="D32" t="s">
        <v>100</v>
      </c>
      <c r="E32" t="s">
        <v>29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>
        <f t="shared" si="31"/>
        <v>55</v>
      </c>
      <c r="AF32" s="2">
        <f t="shared" si="32"/>
        <v>60.5</v>
      </c>
      <c r="AG32" s="2">
        <f t="shared" si="33"/>
        <v>71.5</v>
      </c>
      <c r="AH32" s="2">
        <f t="shared" si="34"/>
        <v>38.5</v>
      </c>
      <c r="AI32" s="2">
        <v>55</v>
      </c>
      <c r="AJ32" s="2">
        <f t="shared" si="35"/>
        <v>115.5</v>
      </c>
      <c r="AK32" s="2">
        <f t="shared" si="36"/>
        <v>187</v>
      </c>
      <c r="AL32" s="2">
        <f t="shared" si="37"/>
        <v>225.5</v>
      </c>
      <c r="AN32" s="9">
        <f t="shared" si="46"/>
        <v>1.2226999999999999</v>
      </c>
      <c r="AO32" s="9">
        <f t="shared" si="28"/>
        <v>1.1857</v>
      </c>
      <c r="AP32" s="9">
        <f t="shared" si="28"/>
        <v>1.1563000000000001</v>
      </c>
      <c r="AQ32" s="9">
        <f t="shared" si="28"/>
        <v>1.1809000000000001</v>
      </c>
      <c r="AR32" s="9">
        <f t="shared" si="28"/>
        <v>1.0543</v>
      </c>
      <c r="AS32" s="9">
        <f t="shared" si="28"/>
        <v>1.0734999999999999</v>
      </c>
      <c r="AT32" s="9">
        <f t="shared" si="28"/>
        <v>1.0441</v>
      </c>
      <c r="AU32" s="9">
        <f t="shared" si="28"/>
        <v>1.022</v>
      </c>
      <c r="AV32" s="9">
        <f t="shared" si="28"/>
        <v>1.0059</v>
      </c>
      <c r="AW32" s="9">
        <f t="shared" si="28"/>
        <v>0.98009999999999997</v>
      </c>
      <c r="AX32" s="9">
        <f t="shared" si="28"/>
        <v>0.98850000000000005</v>
      </c>
      <c r="AY32" s="9">
        <f t="shared" si="28"/>
        <v>1.0328999999999999</v>
      </c>
      <c r="AZ32" s="9">
        <f t="shared" si="28"/>
        <v>1.0664</v>
      </c>
      <c r="BA32" s="9">
        <f t="shared" si="28"/>
        <v>1.0846</v>
      </c>
      <c r="BB32" s="9">
        <f t="shared" si="28"/>
        <v>1.0609</v>
      </c>
      <c r="BC32" s="9">
        <f t="shared" si="28"/>
        <v>1.0841000000000001</v>
      </c>
      <c r="BE32" s="2">
        <f t="shared" si="38"/>
        <v>58.652000000000001</v>
      </c>
      <c r="BF32" s="2">
        <f t="shared" si="39"/>
        <v>65.618300000000005</v>
      </c>
      <c r="BG32" s="2">
        <f t="shared" si="40"/>
        <v>75.854349999999997</v>
      </c>
      <c r="BH32" s="2">
        <f t="shared" si="41"/>
        <v>41.737850000000002</v>
      </c>
      <c r="BI32" s="2">
        <f t="shared" si="42"/>
        <v>58.652000000000001</v>
      </c>
      <c r="BJ32" s="2">
        <f t="shared" si="43"/>
        <v>124.27030000000001</v>
      </c>
      <c r="BK32" s="2">
        <f t="shared" si="44"/>
        <v>200.12465</v>
      </c>
      <c r="BL32" s="2">
        <f t="shared" si="45"/>
        <v>241.86250000000001</v>
      </c>
    </row>
    <row r="33" spans="1:64" x14ac:dyDescent="0.25">
      <c r="A33">
        <v>400</v>
      </c>
      <c r="B33" t="s">
        <v>72</v>
      </c>
      <c r="C33" t="s">
        <v>66</v>
      </c>
      <c r="D33" t="s">
        <v>101</v>
      </c>
      <c r="E33" t="s">
        <v>30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>
        <f t="shared" si="31"/>
        <v>27</v>
      </c>
      <c r="AF33" s="2">
        <f t="shared" si="32"/>
        <v>29.700000000000003</v>
      </c>
      <c r="AG33" s="2">
        <f t="shared" si="33"/>
        <v>35.099999999999994</v>
      </c>
      <c r="AH33" s="2">
        <f t="shared" si="34"/>
        <v>18.900000000000006</v>
      </c>
      <c r="AI33" s="2">
        <v>27</v>
      </c>
      <c r="AJ33" s="2">
        <f t="shared" si="35"/>
        <v>56.7</v>
      </c>
      <c r="AK33" s="2">
        <f t="shared" si="36"/>
        <v>91.8</v>
      </c>
      <c r="AL33" s="2">
        <f t="shared" si="37"/>
        <v>110.7</v>
      </c>
      <c r="AN33" s="9">
        <f t="shared" si="46"/>
        <v>1.2226999999999999</v>
      </c>
      <c r="AO33" s="9">
        <f t="shared" si="46"/>
        <v>1.1857</v>
      </c>
      <c r="AP33" s="9">
        <f t="shared" si="46"/>
        <v>1.1563000000000001</v>
      </c>
      <c r="AQ33" s="9">
        <f t="shared" si="46"/>
        <v>1.1809000000000001</v>
      </c>
      <c r="AR33" s="9">
        <f t="shared" si="46"/>
        <v>1.0543</v>
      </c>
      <c r="AS33" s="9">
        <f t="shared" si="46"/>
        <v>1.0734999999999999</v>
      </c>
      <c r="AT33" s="9">
        <f t="shared" si="46"/>
        <v>1.0441</v>
      </c>
      <c r="AU33" s="9">
        <f t="shared" si="46"/>
        <v>1.022</v>
      </c>
      <c r="AV33" s="9">
        <f t="shared" si="46"/>
        <v>1.0059</v>
      </c>
      <c r="AW33" s="9">
        <f t="shared" si="46"/>
        <v>0.98009999999999997</v>
      </c>
      <c r="AX33" s="9">
        <f t="shared" si="46"/>
        <v>0.98850000000000005</v>
      </c>
      <c r="AY33" s="9">
        <f t="shared" si="46"/>
        <v>1.0328999999999999</v>
      </c>
      <c r="AZ33" s="9">
        <f t="shared" si="46"/>
        <v>1.0664</v>
      </c>
      <c r="BA33" s="9">
        <f t="shared" si="46"/>
        <v>1.0846</v>
      </c>
      <c r="BB33" s="9">
        <f t="shared" si="46"/>
        <v>1.0609</v>
      </c>
      <c r="BC33" s="9">
        <f t="shared" si="46"/>
        <v>1.0841000000000001</v>
      </c>
      <c r="BE33" s="2">
        <f t="shared" si="38"/>
        <v>28.7928</v>
      </c>
      <c r="BF33" s="2">
        <f t="shared" si="39"/>
        <v>32.212620000000001</v>
      </c>
      <c r="BG33" s="2">
        <f t="shared" si="40"/>
        <v>37.23758999999999</v>
      </c>
      <c r="BH33" s="2">
        <f t="shared" si="41"/>
        <v>20.489490000000007</v>
      </c>
      <c r="BI33" s="2">
        <f t="shared" si="42"/>
        <v>28.7928</v>
      </c>
      <c r="BJ33" s="2">
        <f t="shared" si="43"/>
        <v>61.005420000000001</v>
      </c>
      <c r="BK33" s="2">
        <f t="shared" si="44"/>
        <v>98.243009999999998</v>
      </c>
      <c r="BL33" s="2">
        <f t="shared" si="45"/>
        <v>118.7325</v>
      </c>
    </row>
    <row r="34" spans="1:64" x14ac:dyDescent="0.25">
      <c r="A34">
        <v>400</v>
      </c>
      <c r="B34" t="s">
        <v>72</v>
      </c>
      <c r="C34" t="s">
        <v>66</v>
      </c>
      <c r="D34" t="s">
        <v>102</v>
      </c>
      <c r="E34" t="s">
        <v>31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>
        <f t="shared" si="31"/>
        <v>100</v>
      </c>
      <c r="AF34" s="2">
        <f t="shared" si="32"/>
        <v>110</v>
      </c>
      <c r="AG34" s="2">
        <f t="shared" si="33"/>
        <v>130</v>
      </c>
      <c r="AH34" s="2">
        <f t="shared" si="34"/>
        <v>70</v>
      </c>
      <c r="AI34" s="2">
        <v>100</v>
      </c>
      <c r="AJ34" s="2">
        <f t="shared" si="35"/>
        <v>210</v>
      </c>
      <c r="AK34" s="2">
        <f t="shared" si="36"/>
        <v>340</v>
      </c>
      <c r="AL34" s="2">
        <f t="shared" si="37"/>
        <v>410</v>
      </c>
      <c r="AN34" s="9">
        <f t="shared" si="46"/>
        <v>1.2226999999999999</v>
      </c>
      <c r="AO34" s="9">
        <f t="shared" si="46"/>
        <v>1.1857</v>
      </c>
      <c r="AP34" s="9">
        <f t="shared" si="46"/>
        <v>1.1563000000000001</v>
      </c>
      <c r="AQ34" s="9">
        <f t="shared" si="46"/>
        <v>1.1809000000000001</v>
      </c>
      <c r="AR34" s="9">
        <f t="shared" si="46"/>
        <v>1.0543</v>
      </c>
      <c r="AS34" s="9">
        <f t="shared" si="46"/>
        <v>1.0734999999999999</v>
      </c>
      <c r="AT34" s="9">
        <f t="shared" si="46"/>
        <v>1.0441</v>
      </c>
      <c r="AU34" s="9">
        <f t="shared" si="46"/>
        <v>1.022</v>
      </c>
      <c r="AV34" s="9">
        <f t="shared" si="46"/>
        <v>1.0059</v>
      </c>
      <c r="AW34" s="9">
        <f t="shared" si="46"/>
        <v>0.98009999999999997</v>
      </c>
      <c r="AX34" s="9">
        <f t="shared" si="46"/>
        <v>0.98850000000000005</v>
      </c>
      <c r="AY34" s="9">
        <f t="shared" si="46"/>
        <v>1.0328999999999999</v>
      </c>
      <c r="AZ34" s="9">
        <f t="shared" si="46"/>
        <v>1.0664</v>
      </c>
      <c r="BA34" s="9">
        <f t="shared" si="46"/>
        <v>1.0846</v>
      </c>
      <c r="BB34" s="9">
        <f t="shared" si="46"/>
        <v>1.0609</v>
      </c>
      <c r="BC34" s="9">
        <f t="shared" si="46"/>
        <v>1.0841000000000001</v>
      </c>
      <c r="BE34" s="2">
        <f t="shared" si="38"/>
        <v>106.64</v>
      </c>
      <c r="BF34" s="2">
        <f t="shared" si="39"/>
        <v>119.306</v>
      </c>
      <c r="BG34" s="2">
        <f t="shared" si="40"/>
        <v>137.917</v>
      </c>
      <c r="BH34" s="2">
        <f t="shared" si="41"/>
        <v>75.887</v>
      </c>
      <c r="BI34" s="2">
        <f t="shared" si="42"/>
        <v>106.64</v>
      </c>
      <c r="BJ34" s="2">
        <f t="shared" si="43"/>
        <v>225.946</v>
      </c>
      <c r="BK34" s="2">
        <f t="shared" si="44"/>
        <v>363.863</v>
      </c>
      <c r="BL34" s="2">
        <f t="shared" si="45"/>
        <v>439.75</v>
      </c>
    </row>
    <row r="35" spans="1:64" x14ac:dyDescent="0.25">
      <c r="A35">
        <v>400</v>
      </c>
      <c r="B35" t="s">
        <v>72</v>
      </c>
      <c r="C35" t="s">
        <v>66</v>
      </c>
      <c r="D35" t="s">
        <v>103</v>
      </c>
      <c r="E35" t="s">
        <v>32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f t="shared" si="31"/>
        <v>25</v>
      </c>
      <c r="AF35" s="2">
        <f t="shared" si="32"/>
        <v>27.5</v>
      </c>
      <c r="AG35" s="2">
        <f t="shared" si="33"/>
        <v>32.5</v>
      </c>
      <c r="AH35" s="2">
        <f t="shared" si="34"/>
        <v>17.5</v>
      </c>
      <c r="AI35" s="2">
        <v>25</v>
      </c>
      <c r="AJ35" s="2">
        <f t="shared" si="35"/>
        <v>52.5</v>
      </c>
      <c r="AK35" s="2">
        <f t="shared" si="36"/>
        <v>85</v>
      </c>
      <c r="AL35" s="2">
        <f t="shared" si="37"/>
        <v>102.5</v>
      </c>
      <c r="AN35" s="9">
        <f t="shared" si="46"/>
        <v>1.2226999999999999</v>
      </c>
      <c r="AO35" s="9">
        <f t="shared" si="46"/>
        <v>1.1857</v>
      </c>
      <c r="AP35" s="9">
        <f t="shared" si="46"/>
        <v>1.1563000000000001</v>
      </c>
      <c r="AQ35" s="9">
        <f t="shared" si="46"/>
        <v>1.1809000000000001</v>
      </c>
      <c r="AR35" s="9">
        <f t="shared" si="46"/>
        <v>1.0543</v>
      </c>
      <c r="AS35" s="9">
        <f t="shared" si="46"/>
        <v>1.0734999999999999</v>
      </c>
      <c r="AT35" s="9">
        <f t="shared" si="46"/>
        <v>1.0441</v>
      </c>
      <c r="AU35" s="9">
        <f t="shared" si="46"/>
        <v>1.022</v>
      </c>
      <c r="AV35" s="9">
        <f t="shared" si="46"/>
        <v>1.0059</v>
      </c>
      <c r="AW35" s="9">
        <f t="shared" si="46"/>
        <v>0.98009999999999997</v>
      </c>
      <c r="AX35" s="9">
        <f t="shared" si="46"/>
        <v>0.98850000000000005</v>
      </c>
      <c r="AY35" s="9">
        <f t="shared" si="46"/>
        <v>1.0328999999999999</v>
      </c>
      <c r="AZ35" s="9">
        <f t="shared" si="46"/>
        <v>1.0664</v>
      </c>
      <c r="BA35" s="9">
        <f t="shared" si="46"/>
        <v>1.0846</v>
      </c>
      <c r="BB35" s="9">
        <f t="shared" si="46"/>
        <v>1.0609</v>
      </c>
      <c r="BC35" s="9">
        <f t="shared" si="46"/>
        <v>1.0841000000000001</v>
      </c>
      <c r="BE35" s="2">
        <f t="shared" si="38"/>
        <v>26.66</v>
      </c>
      <c r="BF35" s="2">
        <f t="shared" si="39"/>
        <v>29.826499999999999</v>
      </c>
      <c r="BG35" s="2">
        <f t="shared" si="40"/>
        <v>34.47925</v>
      </c>
      <c r="BH35" s="2">
        <f t="shared" si="41"/>
        <v>18.97175</v>
      </c>
      <c r="BI35" s="2">
        <f t="shared" si="42"/>
        <v>26.66</v>
      </c>
      <c r="BJ35" s="2">
        <f t="shared" si="43"/>
        <v>56.486499999999999</v>
      </c>
      <c r="BK35" s="2">
        <f t="shared" si="44"/>
        <v>90.96575</v>
      </c>
      <c r="BL35" s="2">
        <f t="shared" si="45"/>
        <v>109.9375</v>
      </c>
    </row>
    <row r="36" spans="1:64" x14ac:dyDescent="0.25">
      <c r="A36">
        <v>400</v>
      </c>
      <c r="B36" t="s">
        <v>72</v>
      </c>
      <c r="C36" t="s">
        <v>66</v>
      </c>
      <c r="D36" t="s">
        <v>104</v>
      </c>
      <c r="E36" t="s">
        <v>33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>
        <f t="shared" si="31"/>
        <v>500</v>
      </c>
      <c r="AF36" s="2">
        <f t="shared" si="32"/>
        <v>550</v>
      </c>
      <c r="AG36" s="2">
        <f t="shared" si="33"/>
        <v>650</v>
      </c>
      <c r="AH36" s="2">
        <f t="shared" si="34"/>
        <v>350</v>
      </c>
      <c r="AI36" s="2">
        <v>500</v>
      </c>
      <c r="AJ36" s="2">
        <f t="shared" si="35"/>
        <v>1050</v>
      </c>
      <c r="AK36" s="2">
        <f t="shared" si="36"/>
        <v>1700</v>
      </c>
      <c r="AL36" s="2">
        <f t="shared" si="37"/>
        <v>2050</v>
      </c>
      <c r="AN36" s="9">
        <f t="shared" si="46"/>
        <v>1.2226999999999999</v>
      </c>
      <c r="AO36" s="9">
        <f t="shared" si="46"/>
        <v>1.1857</v>
      </c>
      <c r="AP36" s="9">
        <f t="shared" si="46"/>
        <v>1.1563000000000001</v>
      </c>
      <c r="AQ36" s="9">
        <f t="shared" si="46"/>
        <v>1.1809000000000001</v>
      </c>
      <c r="AR36" s="9">
        <f t="shared" si="46"/>
        <v>1.0543</v>
      </c>
      <c r="AS36" s="9">
        <f t="shared" si="46"/>
        <v>1.0734999999999999</v>
      </c>
      <c r="AT36" s="9">
        <f t="shared" si="46"/>
        <v>1.0441</v>
      </c>
      <c r="AU36" s="9">
        <f t="shared" si="46"/>
        <v>1.022</v>
      </c>
      <c r="AV36" s="9">
        <f t="shared" si="46"/>
        <v>1.0059</v>
      </c>
      <c r="AW36" s="9">
        <f t="shared" si="46"/>
        <v>0.98009999999999997</v>
      </c>
      <c r="AX36" s="9">
        <f t="shared" si="46"/>
        <v>0.98850000000000005</v>
      </c>
      <c r="AY36" s="9">
        <f t="shared" si="46"/>
        <v>1.0328999999999999</v>
      </c>
      <c r="AZ36" s="9">
        <f t="shared" si="46"/>
        <v>1.0664</v>
      </c>
      <c r="BA36" s="9">
        <f t="shared" si="46"/>
        <v>1.0846</v>
      </c>
      <c r="BB36" s="9">
        <f t="shared" si="46"/>
        <v>1.0609</v>
      </c>
      <c r="BC36" s="9">
        <f t="shared" si="46"/>
        <v>1.0841000000000001</v>
      </c>
      <c r="BE36" s="2">
        <f t="shared" si="38"/>
        <v>533.20000000000005</v>
      </c>
      <c r="BF36" s="2">
        <f t="shared" si="39"/>
        <v>596.53</v>
      </c>
      <c r="BG36" s="2">
        <f t="shared" si="40"/>
        <v>689.58499999999992</v>
      </c>
      <c r="BH36" s="2">
        <f t="shared" si="41"/>
        <v>379.435</v>
      </c>
      <c r="BI36" s="2">
        <f t="shared" si="42"/>
        <v>533.20000000000005</v>
      </c>
      <c r="BJ36" s="2">
        <f t="shared" si="43"/>
        <v>1129.73</v>
      </c>
      <c r="BK36" s="2">
        <f t="shared" si="44"/>
        <v>1819.3150000000001</v>
      </c>
      <c r="BL36" s="2">
        <f t="shared" si="45"/>
        <v>2198.75</v>
      </c>
    </row>
    <row r="37" spans="1:64" x14ac:dyDescent="0.25">
      <c r="A37">
        <v>400</v>
      </c>
      <c r="B37" t="s">
        <v>72</v>
      </c>
      <c r="C37" t="s">
        <v>66</v>
      </c>
      <c r="D37" t="s">
        <v>105</v>
      </c>
      <c r="E37" t="s">
        <v>34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f t="shared" si="31"/>
        <v>205</v>
      </c>
      <c r="AF37" s="2">
        <f t="shared" si="32"/>
        <v>225.5</v>
      </c>
      <c r="AG37" s="2">
        <f t="shared" si="33"/>
        <v>266.5</v>
      </c>
      <c r="AH37" s="2">
        <f t="shared" si="34"/>
        <v>143.5</v>
      </c>
      <c r="AI37" s="2">
        <v>205</v>
      </c>
      <c r="AJ37" s="2">
        <f t="shared" si="35"/>
        <v>430.5</v>
      </c>
      <c r="AK37" s="2">
        <f t="shared" si="36"/>
        <v>697</v>
      </c>
      <c r="AL37" s="2">
        <f t="shared" si="37"/>
        <v>840.5</v>
      </c>
      <c r="AN37" s="9">
        <f t="shared" si="46"/>
        <v>1.2226999999999999</v>
      </c>
      <c r="AO37" s="9">
        <f t="shared" si="46"/>
        <v>1.1857</v>
      </c>
      <c r="AP37" s="9">
        <f t="shared" si="46"/>
        <v>1.1563000000000001</v>
      </c>
      <c r="AQ37" s="9">
        <f t="shared" si="46"/>
        <v>1.1809000000000001</v>
      </c>
      <c r="AR37" s="9">
        <f t="shared" si="46"/>
        <v>1.0543</v>
      </c>
      <c r="AS37" s="9">
        <f t="shared" si="46"/>
        <v>1.0734999999999999</v>
      </c>
      <c r="AT37" s="9">
        <f t="shared" si="46"/>
        <v>1.0441</v>
      </c>
      <c r="AU37" s="9">
        <f t="shared" si="46"/>
        <v>1.022</v>
      </c>
      <c r="AV37" s="9">
        <f t="shared" si="46"/>
        <v>1.0059</v>
      </c>
      <c r="AW37" s="9">
        <f t="shared" si="46"/>
        <v>0.98009999999999997</v>
      </c>
      <c r="AX37" s="9">
        <f t="shared" si="46"/>
        <v>0.98850000000000005</v>
      </c>
      <c r="AY37" s="9">
        <f t="shared" si="46"/>
        <v>1.0328999999999999</v>
      </c>
      <c r="AZ37" s="9">
        <f t="shared" si="46"/>
        <v>1.0664</v>
      </c>
      <c r="BA37" s="9">
        <f t="shared" si="46"/>
        <v>1.0846</v>
      </c>
      <c r="BB37" s="9">
        <f t="shared" si="46"/>
        <v>1.0609</v>
      </c>
      <c r="BC37" s="9">
        <f t="shared" si="46"/>
        <v>1.0841000000000001</v>
      </c>
      <c r="BE37" s="2">
        <f t="shared" si="38"/>
        <v>218.61199999999999</v>
      </c>
      <c r="BF37" s="2">
        <f t="shared" si="39"/>
        <v>244.57730000000001</v>
      </c>
      <c r="BG37" s="2">
        <f t="shared" si="40"/>
        <v>282.72985</v>
      </c>
      <c r="BH37" s="2">
        <f t="shared" si="41"/>
        <v>155.56835000000001</v>
      </c>
      <c r="BI37" s="2">
        <f t="shared" si="42"/>
        <v>218.61199999999999</v>
      </c>
      <c r="BJ37" s="2">
        <f t="shared" si="43"/>
        <v>463.1893</v>
      </c>
      <c r="BK37" s="2">
        <f t="shared" si="44"/>
        <v>745.91914999999995</v>
      </c>
      <c r="BL37" s="2">
        <f t="shared" si="45"/>
        <v>901.48749999999995</v>
      </c>
    </row>
    <row r="38" spans="1:64" x14ac:dyDescent="0.25">
      <c r="A38">
        <v>400</v>
      </c>
      <c r="B38" t="s">
        <v>72</v>
      </c>
      <c r="C38" t="s">
        <v>66</v>
      </c>
      <c r="D38" t="s">
        <v>106</v>
      </c>
      <c r="E38" t="s">
        <v>35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>
        <f t="shared" si="31"/>
        <v>380</v>
      </c>
      <c r="AF38" s="2">
        <f t="shared" si="32"/>
        <v>418</v>
      </c>
      <c r="AG38" s="2">
        <f t="shared" si="33"/>
        <v>494</v>
      </c>
      <c r="AH38" s="2">
        <f t="shared" si="34"/>
        <v>266</v>
      </c>
      <c r="AI38" s="2">
        <v>380</v>
      </c>
      <c r="AJ38" s="2">
        <f t="shared" si="35"/>
        <v>798</v>
      </c>
      <c r="AK38" s="2">
        <f t="shared" si="36"/>
        <v>1292</v>
      </c>
      <c r="AL38" s="2">
        <f t="shared" si="37"/>
        <v>1558</v>
      </c>
      <c r="AN38" s="9">
        <f t="shared" si="46"/>
        <v>1.2226999999999999</v>
      </c>
      <c r="AO38" s="9">
        <f t="shared" si="46"/>
        <v>1.1857</v>
      </c>
      <c r="AP38" s="9">
        <f t="shared" si="46"/>
        <v>1.1563000000000001</v>
      </c>
      <c r="AQ38" s="9">
        <f t="shared" si="46"/>
        <v>1.1809000000000001</v>
      </c>
      <c r="AR38" s="9">
        <f t="shared" si="46"/>
        <v>1.0543</v>
      </c>
      <c r="AS38" s="9">
        <f t="shared" si="46"/>
        <v>1.0734999999999999</v>
      </c>
      <c r="AT38" s="9">
        <f t="shared" si="46"/>
        <v>1.0441</v>
      </c>
      <c r="AU38" s="9">
        <f t="shared" si="46"/>
        <v>1.022</v>
      </c>
      <c r="AV38" s="9">
        <f t="shared" si="46"/>
        <v>1.0059</v>
      </c>
      <c r="AW38" s="9">
        <f t="shared" si="46"/>
        <v>0.98009999999999997</v>
      </c>
      <c r="AX38" s="9">
        <f t="shared" si="46"/>
        <v>0.98850000000000005</v>
      </c>
      <c r="AY38" s="9">
        <f t="shared" si="46"/>
        <v>1.0328999999999999</v>
      </c>
      <c r="AZ38" s="9">
        <f t="shared" si="46"/>
        <v>1.0664</v>
      </c>
      <c r="BA38" s="9">
        <f t="shared" si="46"/>
        <v>1.0846</v>
      </c>
      <c r="BB38" s="9">
        <f t="shared" si="46"/>
        <v>1.0609</v>
      </c>
      <c r="BC38" s="9">
        <f t="shared" si="46"/>
        <v>1.0841000000000001</v>
      </c>
      <c r="BE38" s="2">
        <f t="shared" si="38"/>
        <v>405.23200000000003</v>
      </c>
      <c r="BF38" s="2">
        <f t="shared" si="39"/>
        <v>453.36279999999999</v>
      </c>
      <c r="BG38" s="2">
        <f t="shared" si="40"/>
        <v>524.08460000000002</v>
      </c>
      <c r="BH38" s="2">
        <f t="shared" si="41"/>
        <v>288.37060000000002</v>
      </c>
      <c r="BI38" s="2">
        <f t="shared" si="42"/>
        <v>405.23200000000003</v>
      </c>
      <c r="BJ38" s="2">
        <f t="shared" si="43"/>
        <v>858.59480000000008</v>
      </c>
      <c r="BK38" s="2">
        <f t="shared" si="44"/>
        <v>1382.6794</v>
      </c>
      <c r="BL38" s="2">
        <f t="shared" si="45"/>
        <v>1671.05</v>
      </c>
    </row>
    <row r="39" spans="1:64" x14ac:dyDescent="0.25">
      <c r="A39">
        <v>400</v>
      </c>
      <c r="B39" t="s">
        <v>72</v>
      </c>
      <c r="C39" t="s">
        <v>66</v>
      </c>
      <c r="D39" t="s">
        <v>107</v>
      </c>
      <c r="E39" t="s">
        <v>36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>
        <f t="shared" si="31"/>
        <v>50</v>
      </c>
      <c r="AF39" s="2">
        <f t="shared" si="32"/>
        <v>55</v>
      </c>
      <c r="AG39" s="2">
        <f t="shared" si="33"/>
        <v>65</v>
      </c>
      <c r="AH39" s="2">
        <f t="shared" si="34"/>
        <v>35</v>
      </c>
      <c r="AI39" s="2">
        <v>50</v>
      </c>
      <c r="AJ39" s="2">
        <f t="shared" si="35"/>
        <v>105</v>
      </c>
      <c r="AK39" s="2">
        <f t="shared" si="36"/>
        <v>170</v>
      </c>
      <c r="AL39" s="2">
        <f t="shared" si="37"/>
        <v>205</v>
      </c>
      <c r="AN39" s="9">
        <f t="shared" si="46"/>
        <v>1.2226999999999999</v>
      </c>
      <c r="AO39" s="9">
        <f t="shared" si="46"/>
        <v>1.1857</v>
      </c>
      <c r="AP39" s="9">
        <f t="shared" si="46"/>
        <v>1.1563000000000001</v>
      </c>
      <c r="AQ39" s="9">
        <f t="shared" si="46"/>
        <v>1.1809000000000001</v>
      </c>
      <c r="AR39" s="9">
        <f t="shared" si="46"/>
        <v>1.0543</v>
      </c>
      <c r="AS39" s="9">
        <f t="shared" si="46"/>
        <v>1.0734999999999999</v>
      </c>
      <c r="AT39" s="9">
        <f t="shared" si="46"/>
        <v>1.0441</v>
      </c>
      <c r="AU39" s="9">
        <f t="shared" si="46"/>
        <v>1.022</v>
      </c>
      <c r="AV39" s="9">
        <f t="shared" si="46"/>
        <v>1.0059</v>
      </c>
      <c r="AW39" s="9">
        <f t="shared" si="46"/>
        <v>0.98009999999999997</v>
      </c>
      <c r="AX39" s="9">
        <f t="shared" si="46"/>
        <v>0.98850000000000005</v>
      </c>
      <c r="AY39" s="9">
        <f t="shared" si="46"/>
        <v>1.0328999999999999</v>
      </c>
      <c r="AZ39" s="9">
        <f t="shared" si="46"/>
        <v>1.0664</v>
      </c>
      <c r="BA39" s="9">
        <f t="shared" si="46"/>
        <v>1.0846</v>
      </c>
      <c r="BB39" s="9">
        <f t="shared" si="46"/>
        <v>1.0609</v>
      </c>
      <c r="BC39" s="9">
        <f t="shared" si="46"/>
        <v>1.0841000000000001</v>
      </c>
      <c r="BE39" s="2">
        <f t="shared" si="38"/>
        <v>53.32</v>
      </c>
      <c r="BF39" s="2">
        <f t="shared" si="39"/>
        <v>59.652999999999999</v>
      </c>
      <c r="BG39" s="2">
        <f t="shared" si="40"/>
        <v>68.958500000000001</v>
      </c>
      <c r="BH39" s="2">
        <f t="shared" si="41"/>
        <v>37.9435</v>
      </c>
      <c r="BI39" s="2">
        <f t="shared" si="42"/>
        <v>53.32</v>
      </c>
      <c r="BJ39" s="2">
        <f t="shared" si="43"/>
        <v>112.973</v>
      </c>
      <c r="BK39" s="2">
        <f t="shared" si="44"/>
        <v>181.9315</v>
      </c>
      <c r="BL39" s="2">
        <f t="shared" si="45"/>
        <v>219.875</v>
      </c>
    </row>
    <row r="40" spans="1:64" x14ac:dyDescent="0.25">
      <c r="A40">
        <v>400</v>
      </c>
      <c r="B40" t="s">
        <v>72</v>
      </c>
      <c r="C40" t="s">
        <v>66</v>
      </c>
      <c r="D40" t="s">
        <v>108</v>
      </c>
      <c r="E40" t="s">
        <v>37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>
        <f t="shared" si="31"/>
        <v>500</v>
      </c>
      <c r="AF40" s="2">
        <f t="shared" si="32"/>
        <v>550</v>
      </c>
      <c r="AG40" s="2">
        <f t="shared" si="33"/>
        <v>650</v>
      </c>
      <c r="AH40" s="2">
        <f t="shared" si="34"/>
        <v>350</v>
      </c>
      <c r="AI40" s="2">
        <v>500</v>
      </c>
      <c r="AJ40" s="2">
        <f t="shared" si="35"/>
        <v>1050</v>
      </c>
      <c r="AK40" s="2">
        <f t="shared" si="36"/>
        <v>1700</v>
      </c>
      <c r="AL40" s="2">
        <f t="shared" si="37"/>
        <v>2050</v>
      </c>
      <c r="AN40" s="9">
        <f t="shared" si="46"/>
        <v>1.2226999999999999</v>
      </c>
      <c r="AO40" s="9">
        <f t="shared" si="46"/>
        <v>1.1857</v>
      </c>
      <c r="AP40" s="9">
        <f t="shared" si="46"/>
        <v>1.1563000000000001</v>
      </c>
      <c r="AQ40" s="9">
        <f t="shared" si="46"/>
        <v>1.1809000000000001</v>
      </c>
      <c r="AR40" s="9">
        <f t="shared" si="46"/>
        <v>1.0543</v>
      </c>
      <c r="AS40" s="9">
        <f t="shared" si="46"/>
        <v>1.0734999999999999</v>
      </c>
      <c r="AT40" s="9">
        <f t="shared" si="46"/>
        <v>1.0441</v>
      </c>
      <c r="AU40" s="9">
        <f t="shared" si="46"/>
        <v>1.022</v>
      </c>
      <c r="AV40" s="9">
        <f t="shared" si="46"/>
        <v>1.0059</v>
      </c>
      <c r="AW40" s="9">
        <f t="shared" si="46"/>
        <v>0.98009999999999997</v>
      </c>
      <c r="AX40" s="9">
        <f t="shared" si="46"/>
        <v>0.98850000000000005</v>
      </c>
      <c r="AY40" s="9">
        <f t="shared" si="46"/>
        <v>1.0328999999999999</v>
      </c>
      <c r="AZ40" s="9">
        <f t="shared" si="46"/>
        <v>1.0664</v>
      </c>
      <c r="BA40" s="9">
        <f t="shared" si="46"/>
        <v>1.0846</v>
      </c>
      <c r="BB40" s="9">
        <f t="shared" si="46"/>
        <v>1.0609</v>
      </c>
      <c r="BC40" s="9">
        <f t="shared" si="46"/>
        <v>1.0841000000000001</v>
      </c>
      <c r="BE40" s="2">
        <f t="shared" si="38"/>
        <v>533.20000000000005</v>
      </c>
      <c r="BF40" s="2">
        <f t="shared" si="39"/>
        <v>596.53</v>
      </c>
      <c r="BG40" s="2">
        <f t="shared" si="40"/>
        <v>689.58499999999992</v>
      </c>
      <c r="BH40" s="2">
        <f t="shared" si="41"/>
        <v>379.435</v>
      </c>
      <c r="BI40" s="2">
        <f t="shared" si="42"/>
        <v>533.20000000000005</v>
      </c>
      <c r="BJ40" s="2">
        <f t="shared" si="43"/>
        <v>1129.73</v>
      </c>
      <c r="BK40" s="2">
        <f t="shared" si="44"/>
        <v>1819.3150000000001</v>
      </c>
      <c r="BL40" s="2">
        <f t="shared" si="45"/>
        <v>2198.75</v>
      </c>
    </row>
    <row r="41" spans="1:64" x14ac:dyDescent="0.25">
      <c r="A41">
        <v>400</v>
      </c>
      <c r="B41" t="s">
        <v>72</v>
      </c>
      <c r="C41" t="s">
        <v>66</v>
      </c>
      <c r="D41" t="s">
        <v>109</v>
      </c>
      <c r="E41" t="s">
        <v>38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>
        <f t="shared" si="31"/>
        <v>6000</v>
      </c>
      <c r="AF41" s="2">
        <f t="shared" si="32"/>
        <v>6600</v>
      </c>
      <c r="AG41" s="2">
        <f t="shared" si="33"/>
        <v>7800</v>
      </c>
      <c r="AH41" s="2">
        <f t="shared" si="34"/>
        <v>4200</v>
      </c>
      <c r="AI41" s="2">
        <v>6000</v>
      </c>
      <c r="AJ41" s="2">
        <f t="shared" si="35"/>
        <v>12600</v>
      </c>
      <c r="AK41" s="2">
        <f t="shared" si="36"/>
        <v>20400</v>
      </c>
      <c r="AL41" s="2">
        <f t="shared" si="37"/>
        <v>24600</v>
      </c>
      <c r="AN41" s="9">
        <f t="shared" si="46"/>
        <v>1.2226999999999999</v>
      </c>
      <c r="AO41" s="9">
        <f t="shared" si="46"/>
        <v>1.1857</v>
      </c>
      <c r="AP41" s="9">
        <f t="shared" si="46"/>
        <v>1.1563000000000001</v>
      </c>
      <c r="AQ41" s="9">
        <f t="shared" si="46"/>
        <v>1.1809000000000001</v>
      </c>
      <c r="AR41" s="9">
        <f t="shared" si="46"/>
        <v>1.0543</v>
      </c>
      <c r="AS41" s="9">
        <f t="shared" si="46"/>
        <v>1.0734999999999999</v>
      </c>
      <c r="AT41" s="9">
        <f t="shared" si="46"/>
        <v>1.0441</v>
      </c>
      <c r="AU41" s="9">
        <f t="shared" si="46"/>
        <v>1.022</v>
      </c>
      <c r="AV41" s="9">
        <f t="shared" si="46"/>
        <v>1.0059</v>
      </c>
      <c r="AW41" s="9">
        <f t="shared" si="46"/>
        <v>0.98009999999999997</v>
      </c>
      <c r="AX41" s="9">
        <f t="shared" si="46"/>
        <v>0.98850000000000005</v>
      </c>
      <c r="AY41" s="9">
        <f t="shared" si="46"/>
        <v>1.0328999999999999</v>
      </c>
      <c r="AZ41" s="9">
        <f t="shared" si="46"/>
        <v>1.0664</v>
      </c>
      <c r="BA41" s="9">
        <f t="shared" si="46"/>
        <v>1.0846</v>
      </c>
      <c r="BB41" s="9">
        <f t="shared" si="46"/>
        <v>1.0609</v>
      </c>
      <c r="BC41" s="9">
        <f t="shared" si="46"/>
        <v>1.0841000000000001</v>
      </c>
      <c r="BE41" s="2">
        <f t="shared" si="38"/>
        <v>6398.4</v>
      </c>
      <c r="BF41" s="2">
        <f t="shared" si="39"/>
        <v>7158.36</v>
      </c>
      <c r="BG41" s="2">
        <f t="shared" si="40"/>
        <v>8275.02</v>
      </c>
      <c r="BH41" s="2">
        <f t="shared" si="41"/>
        <v>4553.22</v>
      </c>
      <c r="BI41" s="2">
        <f t="shared" si="42"/>
        <v>6398.4</v>
      </c>
      <c r="BJ41" s="2">
        <f t="shared" si="43"/>
        <v>13556.759999999998</v>
      </c>
      <c r="BK41" s="2">
        <f t="shared" si="44"/>
        <v>21831.78</v>
      </c>
      <c r="BL41" s="2">
        <f t="shared" si="45"/>
        <v>26385</v>
      </c>
    </row>
    <row r="42" spans="1:64" x14ac:dyDescent="0.25">
      <c r="A42">
        <v>400</v>
      </c>
      <c r="B42" t="s">
        <v>72</v>
      </c>
      <c r="C42" t="s">
        <v>66</v>
      </c>
      <c r="D42" t="s">
        <v>110</v>
      </c>
      <c r="E42" t="s">
        <v>39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>
        <f t="shared" si="31"/>
        <v>2000</v>
      </c>
      <c r="AF42" s="2">
        <f t="shared" si="32"/>
        <v>2200</v>
      </c>
      <c r="AG42" s="2">
        <f t="shared" si="33"/>
        <v>2600</v>
      </c>
      <c r="AH42" s="2">
        <f t="shared" si="34"/>
        <v>1400</v>
      </c>
      <c r="AI42" s="2">
        <v>2000</v>
      </c>
      <c r="AJ42" s="2">
        <f t="shared" si="35"/>
        <v>4200</v>
      </c>
      <c r="AK42" s="2">
        <f t="shared" si="36"/>
        <v>6800</v>
      </c>
      <c r="AL42" s="2">
        <f t="shared" si="37"/>
        <v>8200</v>
      </c>
      <c r="AN42" s="9">
        <f t="shared" si="46"/>
        <v>1.2226999999999999</v>
      </c>
      <c r="AO42" s="9">
        <f t="shared" si="46"/>
        <v>1.1857</v>
      </c>
      <c r="AP42" s="9">
        <f t="shared" si="46"/>
        <v>1.1563000000000001</v>
      </c>
      <c r="AQ42" s="9">
        <f t="shared" si="46"/>
        <v>1.1809000000000001</v>
      </c>
      <c r="AR42" s="9">
        <f t="shared" si="46"/>
        <v>1.0543</v>
      </c>
      <c r="AS42" s="9">
        <f t="shared" si="46"/>
        <v>1.0734999999999999</v>
      </c>
      <c r="AT42" s="9">
        <f t="shared" si="46"/>
        <v>1.0441</v>
      </c>
      <c r="AU42" s="9">
        <f t="shared" si="46"/>
        <v>1.022</v>
      </c>
      <c r="AV42" s="9">
        <f t="shared" si="46"/>
        <v>1.0059</v>
      </c>
      <c r="AW42" s="9">
        <f t="shared" si="46"/>
        <v>0.98009999999999997</v>
      </c>
      <c r="AX42" s="9">
        <f t="shared" si="46"/>
        <v>0.98850000000000005</v>
      </c>
      <c r="AY42" s="9">
        <f t="shared" si="46"/>
        <v>1.0328999999999999</v>
      </c>
      <c r="AZ42" s="9">
        <f t="shared" si="46"/>
        <v>1.0664</v>
      </c>
      <c r="BA42" s="9">
        <f t="shared" si="46"/>
        <v>1.0846</v>
      </c>
      <c r="BB42" s="9">
        <f t="shared" si="46"/>
        <v>1.0609</v>
      </c>
      <c r="BC42" s="9">
        <f t="shared" si="46"/>
        <v>1.0841000000000001</v>
      </c>
      <c r="BE42" s="2">
        <f t="shared" si="38"/>
        <v>2132.8000000000002</v>
      </c>
      <c r="BF42" s="2">
        <f t="shared" si="39"/>
        <v>2386.12</v>
      </c>
      <c r="BG42" s="2">
        <f t="shared" si="40"/>
        <v>2758.3399999999997</v>
      </c>
      <c r="BH42" s="2">
        <f t="shared" si="41"/>
        <v>1517.74</v>
      </c>
      <c r="BI42" s="2">
        <f t="shared" si="42"/>
        <v>2132.8000000000002</v>
      </c>
      <c r="BJ42" s="2">
        <f t="shared" si="43"/>
        <v>4518.92</v>
      </c>
      <c r="BK42" s="2">
        <f t="shared" si="44"/>
        <v>7277.26</v>
      </c>
      <c r="BL42" s="2">
        <f t="shared" si="45"/>
        <v>8795</v>
      </c>
    </row>
    <row r="43" spans="1:64" x14ac:dyDescent="0.25">
      <c r="A43">
        <v>400</v>
      </c>
      <c r="B43" t="s">
        <v>72</v>
      </c>
      <c r="C43" t="s">
        <v>66</v>
      </c>
      <c r="D43" t="s">
        <v>111</v>
      </c>
      <c r="E43" t="s">
        <v>40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>
        <f t="shared" si="31"/>
        <v>2500</v>
      </c>
      <c r="AF43" s="2">
        <f t="shared" si="32"/>
        <v>2750</v>
      </c>
      <c r="AG43" s="2">
        <f t="shared" si="33"/>
        <v>3250</v>
      </c>
      <c r="AH43" s="2">
        <f t="shared" si="34"/>
        <v>1750</v>
      </c>
      <c r="AI43" s="2">
        <v>2500</v>
      </c>
      <c r="AJ43" s="2">
        <f t="shared" si="35"/>
        <v>5250</v>
      </c>
      <c r="AK43" s="2">
        <f t="shared" si="36"/>
        <v>8500</v>
      </c>
      <c r="AL43" s="2">
        <f t="shared" si="37"/>
        <v>10250</v>
      </c>
      <c r="AN43" s="9">
        <f t="shared" si="46"/>
        <v>1.2226999999999999</v>
      </c>
      <c r="AO43" s="9">
        <f t="shared" si="46"/>
        <v>1.1857</v>
      </c>
      <c r="AP43" s="9">
        <f t="shared" si="46"/>
        <v>1.1563000000000001</v>
      </c>
      <c r="AQ43" s="9">
        <f t="shared" si="46"/>
        <v>1.1809000000000001</v>
      </c>
      <c r="AR43" s="9">
        <f t="shared" si="46"/>
        <v>1.0543</v>
      </c>
      <c r="AS43" s="9">
        <f t="shared" si="46"/>
        <v>1.0734999999999999</v>
      </c>
      <c r="AT43" s="9">
        <f t="shared" si="46"/>
        <v>1.0441</v>
      </c>
      <c r="AU43" s="9">
        <f t="shared" si="46"/>
        <v>1.022</v>
      </c>
      <c r="AV43" s="9">
        <f t="shared" si="46"/>
        <v>1.0059</v>
      </c>
      <c r="AW43" s="9">
        <f t="shared" si="46"/>
        <v>0.98009999999999997</v>
      </c>
      <c r="AX43" s="9">
        <f t="shared" si="46"/>
        <v>0.98850000000000005</v>
      </c>
      <c r="AY43" s="9">
        <f t="shared" si="46"/>
        <v>1.0328999999999999</v>
      </c>
      <c r="AZ43" s="9">
        <f t="shared" si="46"/>
        <v>1.0664</v>
      </c>
      <c r="BA43" s="9">
        <f t="shared" si="46"/>
        <v>1.0846</v>
      </c>
      <c r="BB43" s="9">
        <f t="shared" si="46"/>
        <v>1.0609</v>
      </c>
      <c r="BC43" s="9">
        <f t="shared" si="46"/>
        <v>1.0841000000000001</v>
      </c>
      <c r="BE43" s="2">
        <f t="shared" si="38"/>
        <v>2666</v>
      </c>
      <c r="BF43" s="2">
        <f t="shared" si="39"/>
        <v>2982.65</v>
      </c>
      <c r="BG43" s="2">
        <f t="shared" si="40"/>
        <v>3447.9249999999997</v>
      </c>
      <c r="BH43" s="2">
        <f t="shared" si="41"/>
        <v>1897.1750000000002</v>
      </c>
      <c r="BI43" s="2">
        <f t="shared" si="42"/>
        <v>2666</v>
      </c>
      <c r="BJ43" s="2">
        <f t="shared" si="43"/>
        <v>5648.65</v>
      </c>
      <c r="BK43" s="2">
        <f t="shared" si="44"/>
        <v>9096.5749999999989</v>
      </c>
      <c r="BL43" s="2">
        <f t="shared" si="45"/>
        <v>10993.75</v>
      </c>
    </row>
    <row r="44" spans="1:64" x14ac:dyDescent="0.25">
      <c r="A44">
        <v>400</v>
      </c>
      <c r="B44" t="s">
        <v>72</v>
      </c>
      <c r="C44" t="s">
        <v>66</v>
      </c>
      <c r="D44" t="s">
        <v>112</v>
      </c>
      <c r="E44" t="s">
        <v>41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>
        <f t="shared" si="31"/>
        <v>4500</v>
      </c>
      <c r="AF44" s="2">
        <f t="shared" si="32"/>
        <v>4950</v>
      </c>
      <c r="AG44" s="2">
        <f t="shared" si="33"/>
        <v>5850</v>
      </c>
      <c r="AH44" s="2">
        <f t="shared" si="34"/>
        <v>3150</v>
      </c>
      <c r="AI44" s="2">
        <v>4500</v>
      </c>
      <c r="AJ44" s="2">
        <f t="shared" si="35"/>
        <v>9450</v>
      </c>
      <c r="AK44" s="2">
        <f t="shared" si="36"/>
        <v>15300</v>
      </c>
      <c r="AL44" s="2">
        <f t="shared" si="37"/>
        <v>18450</v>
      </c>
      <c r="AN44" s="9">
        <f t="shared" si="46"/>
        <v>1.2226999999999999</v>
      </c>
      <c r="AO44" s="9">
        <f t="shared" si="46"/>
        <v>1.1857</v>
      </c>
      <c r="AP44" s="9">
        <f t="shared" si="46"/>
        <v>1.1563000000000001</v>
      </c>
      <c r="AQ44" s="9">
        <f t="shared" si="46"/>
        <v>1.1809000000000001</v>
      </c>
      <c r="AR44" s="9">
        <f t="shared" si="46"/>
        <v>1.0543</v>
      </c>
      <c r="AS44" s="9">
        <f t="shared" si="46"/>
        <v>1.0734999999999999</v>
      </c>
      <c r="AT44" s="9">
        <f t="shared" si="46"/>
        <v>1.0441</v>
      </c>
      <c r="AU44" s="9">
        <f t="shared" si="46"/>
        <v>1.022</v>
      </c>
      <c r="AV44" s="9">
        <f t="shared" si="46"/>
        <v>1.0059</v>
      </c>
      <c r="AW44" s="9">
        <f t="shared" si="46"/>
        <v>0.98009999999999997</v>
      </c>
      <c r="AX44" s="9">
        <f t="shared" si="46"/>
        <v>0.98850000000000005</v>
      </c>
      <c r="AY44" s="9">
        <f t="shared" si="46"/>
        <v>1.0328999999999999</v>
      </c>
      <c r="AZ44" s="9">
        <f t="shared" si="46"/>
        <v>1.0664</v>
      </c>
      <c r="BA44" s="9">
        <f t="shared" si="46"/>
        <v>1.0846</v>
      </c>
      <c r="BB44" s="9">
        <f t="shared" si="46"/>
        <v>1.0609</v>
      </c>
      <c r="BC44" s="9">
        <f t="shared" si="46"/>
        <v>1.0841000000000001</v>
      </c>
      <c r="BE44" s="2">
        <f t="shared" si="38"/>
        <v>4798.8</v>
      </c>
      <c r="BF44" s="2">
        <f t="shared" si="39"/>
        <v>5368.77</v>
      </c>
      <c r="BG44" s="2">
        <f t="shared" si="40"/>
        <v>6206.2649999999994</v>
      </c>
      <c r="BH44" s="2">
        <f t="shared" si="41"/>
        <v>3414.9150000000004</v>
      </c>
      <c r="BI44" s="2">
        <f t="shared" si="42"/>
        <v>4798.8</v>
      </c>
      <c r="BJ44" s="2">
        <f t="shared" si="43"/>
        <v>10167.57</v>
      </c>
      <c r="BK44" s="2">
        <f t="shared" si="44"/>
        <v>16373.834999999999</v>
      </c>
      <c r="BL44" s="2">
        <f t="shared" si="45"/>
        <v>19788.75</v>
      </c>
    </row>
    <row r="45" spans="1:64" x14ac:dyDescent="0.25">
      <c r="A45">
        <v>400</v>
      </c>
      <c r="B45" t="s">
        <v>72</v>
      </c>
      <c r="C45" t="s">
        <v>66</v>
      </c>
      <c r="D45" t="s">
        <v>113</v>
      </c>
      <c r="E45" t="s">
        <v>42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>
        <f t="shared" si="31"/>
        <v>90</v>
      </c>
      <c r="AF45" s="2">
        <f t="shared" si="32"/>
        <v>99</v>
      </c>
      <c r="AG45" s="2">
        <f t="shared" si="33"/>
        <v>117</v>
      </c>
      <c r="AH45" s="2">
        <f t="shared" si="34"/>
        <v>63</v>
      </c>
      <c r="AI45" s="2">
        <v>90</v>
      </c>
      <c r="AJ45" s="2">
        <f t="shared" si="35"/>
        <v>189</v>
      </c>
      <c r="AK45" s="2">
        <f t="shared" si="36"/>
        <v>306</v>
      </c>
      <c r="AL45" s="2">
        <f t="shared" si="37"/>
        <v>369</v>
      </c>
      <c r="AN45" s="9">
        <f t="shared" si="46"/>
        <v>1.2226999999999999</v>
      </c>
      <c r="AO45" s="9">
        <f t="shared" si="46"/>
        <v>1.1857</v>
      </c>
      <c r="AP45" s="9">
        <f t="shared" si="46"/>
        <v>1.1563000000000001</v>
      </c>
      <c r="AQ45" s="9">
        <f t="shared" si="46"/>
        <v>1.1809000000000001</v>
      </c>
      <c r="AR45" s="9">
        <f t="shared" si="46"/>
        <v>1.0543</v>
      </c>
      <c r="AS45" s="9">
        <f t="shared" si="46"/>
        <v>1.0734999999999999</v>
      </c>
      <c r="AT45" s="9">
        <f t="shared" si="46"/>
        <v>1.0441</v>
      </c>
      <c r="AU45" s="9">
        <f t="shared" si="46"/>
        <v>1.022</v>
      </c>
      <c r="AV45" s="9">
        <f t="shared" si="46"/>
        <v>1.0059</v>
      </c>
      <c r="AW45" s="9">
        <f t="shared" si="46"/>
        <v>0.98009999999999997</v>
      </c>
      <c r="AX45" s="9">
        <f t="shared" si="46"/>
        <v>0.98850000000000005</v>
      </c>
      <c r="AY45" s="9">
        <f t="shared" si="46"/>
        <v>1.0328999999999999</v>
      </c>
      <c r="AZ45" s="9">
        <f t="shared" si="46"/>
        <v>1.0664</v>
      </c>
      <c r="BA45" s="9">
        <f t="shared" si="46"/>
        <v>1.0846</v>
      </c>
      <c r="BB45" s="9">
        <f t="shared" si="46"/>
        <v>1.0609</v>
      </c>
      <c r="BC45" s="9">
        <f t="shared" si="46"/>
        <v>1.0841000000000001</v>
      </c>
      <c r="BE45" s="2">
        <f t="shared" si="38"/>
        <v>95.975999999999999</v>
      </c>
      <c r="BF45" s="2">
        <f t="shared" si="39"/>
        <v>107.3754</v>
      </c>
      <c r="BG45" s="2">
        <f t="shared" si="40"/>
        <v>124.1253</v>
      </c>
      <c r="BH45" s="2">
        <f t="shared" si="41"/>
        <v>68.298299999999998</v>
      </c>
      <c r="BI45" s="2">
        <f t="shared" si="42"/>
        <v>95.975999999999999</v>
      </c>
      <c r="BJ45" s="2">
        <f t="shared" si="43"/>
        <v>203.35140000000001</v>
      </c>
      <c r="BK45" s="2">
        <f t="shared" si="44"/>
        <v>327.47669999999999</v>
      </c>
      <c r="BL45" s="2">
        <f t="shared" si="45"/>
        <v>395.77499999999998</v>
      </c>
    </row>
    <row r="46" spans="1:64" x14ac:dyDescent="0.25">
      <c r="A46">
        <v>400</v>
      </c>
      <c r="B46" t="s">
        <v>72</v>
      </c>
      <c r="C46" t="s">
        <v>66</v>
      </c>
      <c r="D46" t="s">
        <v>114</v>
      </c>
      <c r="E46" t="s">
        <v>43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>
        <f t="shared" si="31"/>
        <v>2000</v>
      </c>
      <c r="AF46" s="2">
        <f t="shared" si="32"/>
        <v>2200</v>
      </c>
      <c r="AG46" s="2">
        <f t="shared" si="33"/>
        <v>2600</v>
      </c>
      <c r="AH46" s="2">
        <f t="shared" si="34"/>
        <v>1400</v>
      </c>
      <c r="AI46" s="2">
        <v>2000</v>
      </c>
      <c r="AJ46" s="2">
        <f t="shared" si="35"/>
        <v>4200</v>
      </c>
      <c r="AK46" s="2">
        <f t="shared" si="36"/>
        <v>6800</v>
      </c>
      <c r="AL46" s="2">
        <f t="shared" si="37"/>
        <v>8200</v>
      </c>
      <c r="AN46" s="9">
        <f t="shared" si="46"/>
        <v>1.2226999999999999</v>
      </c>
      <c r="AO46" s="9">
        <f t="shared" si="46"/>
        <v>1.1857</v>
      </c>
      <c r="AP46" s="9">
        <f t="shared" si="46"/>
        <v>1.1563000000000001</v>
      </c>
      <c r="AQ46" s="9">
        <f t="shared" si="46"/>
        <v>1.1809000000000001</v>
      </c>
      <c r="AR46" s="9">
        <f t="shared" si="46"/>
        <v>1.0543</v>
      </c>
      <c r="AS46" s="9">
        <f t="shared" si="46"/>
        <v>1.0734999999999999</v>
      </c>
      <c r="AT46" s="9">
        <f t="shared" si="46"/>
        <v>1.0441</v>
      </c>
      <c r="AU46" s="9">
        <f t="shared" si="46"/>
        <v>1.022</v>
      </c>
      <c r="AV46" s="9">
        <f t="shared" ref="AV46:BC49" si="47">+AV$1</f>
        <v>1.0059</v>
      </c>
      <c r="AW46" s="9">
        <f t="shared" si="47"/>
        <v>0.98009999999999997</v>
      </c>
      <c r="AX46" s="9">
        <f t="shared" si="47"/>
        <v>0.98850000000000005</v>
      </c>
      <c r="AY46" s="9">
        <f t="shared" si="47"/>
        <v>1.0328999999999999</v>
      </c>
      <c r="AZ46" s="9">
        <f t="shared" si="47"/>
        <v>1.0664</v>
      </c>
      <c r="BA46" s="9">
        <f t="shared" si="47"/>
        <v>1.0846</v>
      </c>
      <c r="BB46" s="9">
        <f t="shared" si="47"/>
        <v>1.0609</v>
      </c>
      <c r="BC46" s="9">
        <f t="shared" si="47"/>
        <v>1.0841000000000001</v>
      </c>
      <c r="BE46" s="2">
        <f t="shared" si="38"/>
        <v>2132.8000000000002</v>
      </c>
      <c r="BF46" s="2">
        <f t="shared" si="39"/>
        <v>2386.12</v>
      </c>
      <c r="BG46" s="2">
        <f t="shared" si="40"/>
        <v>2758.3399999999997</v>
      </c>
      <c r="BH46" s="2">
        <f t="shared" si="41"/>
        <v>1517.74</v>
      </c>
      <c r="BI46" s="2">
        <f t="shared" si="42"/>
        <v>2132.8000000000002</v>
      </c>
      <c r="BJ46" s="2">
        <f t="shared" si="43"/>
        <v>4518.92</v>
      </c>
      <c r="BK46" s="2">
        <f t="shared" si="44"/>
        <v>7277.26</v>
      </c>
      <c r="BL46" s="2">
        <f t="shared" si="45"/>
        <v>8795</v>
      </c>
    </row>
    <row r="47" spans="1:64" x14ac:dyDescent="0.25">
      <c r="A47">
        <v>400</v>
      </c>
      <c r="B47" t="s">
        <v>72</v>
      </c>
      <c r="C47" t="s">
        <v>66</v>
      </c>
      <c r="D47" t="s">
        <v>115</v>
      </c>
      <c r="E47" t="s">
        <v>21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>
        <f t="shared" si="31"/>
        <v>12000</v>
      </c>
      <c r="AF47" s="2">
        <f t="shared" si="32"/>
        <v>13200</v>
      </c>
      <c r="AG47" s="2">
        <f t="shared" si="33"/>
        <v>15600</v>
      </c>
      <c r="AH47" s="2">
        <f t="shared" si="34"/>
        <v>8400</v>
      </c>
      <c r="AI47" s="2">
        <v>12000</v>
      </c>
      <c r="AJ47" s="2">
        <f t="shared" si="35"/>
        <v>25200</v>
      </c>
      <c r="AK47" s="2">
        <f t="shared" si="36"/>
        <v>40800</v>
      </c>
      <c r="AL47" s="2">
        <f t="shared" si="37"/>
        <v>49200</v>
      </c>
      <c r="AN47" s="9">
        <f t="shared" si="46"/>
        <v>1.2226999999999999</v>
      </c>
      <c r="AO47" s="9">
        <f t="shared" si="46"/>
        <v>1.1857</v>
      </c>
      <c r="AP47" s="9">
        <f t="shared" si="46"/>
        <v>1.1563000000000001</v>
      </c>
      <c r="AQ47" s="9">
        <f t="shared" si="46"/>
        <v>1.1809000000000001</v>
      </c>
      <c r="AR47" s="9">
        <f t="shared" si="46"/>
        <v>1.0543</v>
      </c>
      <c r="AS47" s="9">
        <f t="shared" si="46"/>
        <v>1.0734999999999999</v>
      </c>
      <c r="AT47" s="9">
        <f t="shared" si="46"/>
        <v>1.0441</v>
      </c>
      <c r="AU47" s="9">
        <f t="shared" si="46"/>
        <v>1.022</v>
      </c>
      <c r="AV47" s="9">
        <f t="shared" si="47"/>
        <v>1.0059</v>
      </c>
      <c r="AW47" s="9">
        <f t="shared" si="47"/>
        <v>0.98009999999999997</v>
      </c>
      <c r="AX47" s="9">
        <f t="shared" si="47"/>
        <v>0.98850000000000005</v>
      </c>
      <c r="AY47" s="9">
        <f t="shared" si="47"/>
        <v>1.0328999999999999</v>
      </c>
      <c r="AZ47" s="9">
        <f t="shared" si="47"/>
        <v>1.0664</v>
      </c>
      <c r="BA47" s="9">
        <f t="shared" si="47"/>
        <v>1.0846</v>
      </c>
      <c r="BB47" s="9">
        <f t="shared" si="47"/>
        <v>1.0609</v>
      </c>
      <c r="BC47" s="9">
        <f t="shared" si="47"/>
        <v>1.0841000000000001</v>
      </c>
      <c r="BE47" s="2">
        <f t="shared" si="38"/>
        <v>12796.8</v>
      </c>
      <c r="BF47" s="2">
        <f t="shared" si="39"/>
        <v>14316.72</v>
      </c>
      <c r="BG47" s="2">
        <f t="shared" si="40"/>
        <v>16550.04</v>
      </c>
      <c r="BH47" s="2">
        <f t="shared" si="41"/>
        <v>9106.44</v>
      </c>
      <c r="BI47" s="2">
        <f t="shared" si="42"/>
        <v>12796.8</v>
      </c>
      <c r="BJ47" s="2">
        <f t="shared" si="43"/>
        <v>27113.519999999997</v>
      </c>
      <c r="BK47" s="2">
        <f t="shared" si="44"/>
        <v>43663.56</v>
      </c>
      <c r="BL47" s="2">
        <f t="shared" si="45"/>
        <v>52770</v>
      </c>
    </row>
    <row r="48" spans="1:64" x14ac:dyDescent="0.25">
      <c r="A48">
        <v>400</v>
      </c>
      <c r="B48" t="s">
        <v>72</v>
      </c>
      <c r="C48" t="s">
        <v>66</v>
      </c>
      <c r="D48" t="s">
        <v>116</v>
      </c>
      <c r="E48" t="s">
        <v>45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>
        <f t="shared" si="31"/>
        <v>2000</v>
      </c>
      <c r="AF48" s="2">
        <f t="shared" si="32"/>
        <v>2200</v>
      </c>
      <c r="AG48" s="2">
        <f t="shared" si="33"/>
        <v>2600</v>
      </c>
      <c r="AH48" s="2">
        <f t="shared" si="34"/>
        <v>1400</v>
      </c>
      <c r="AI48" s="2">
        <v>2000</v>
      </c>
      <c r="AJ48" s="2">
        <f t="shared" si="35"/>
        <v>4200</v>
      </c>
      <c r="AK48" s="2">
        <f t="shared" si="36"/>
        <v>6800</v>
      </c>
      <c r="AL48" s="2">
        <f t="shared" si="37"/>
        <v>8200</v>
      </c>
      <c r="AN48" s="9">
        <f t="shared" si="46"/>
        <v>1.2226999999999999</v>
      </c>
      <c r="AO48" s="9">
        <f t="shared" si="46"/>
        <v>1.1857</v>
      </c>
      <c r="AP48" s="9">
        <f t="shared" si="46"/>
        <v>1.1563000000000001</v>
      </c>
      <c r="AQ48" s="9">
        <f t="shared" si="46"/>
        <v>1.1809000000000001</v>
      </c>
      <c r="AR48" s="9">
        <f t="shared" si="46"/>
        <v>1.0543</v>
      </c>
      <c r="AS48" s="9">
        <f t="shared" si="46"/>
        <v>1.0734999999999999</v>
      </c>
      <c r="AT48" s="9">
        <f t="shared" si="46"/>
        <v>1.0441</v>
      </c>
      <c r="AU48" s="9">
        <f t="shared" si="46"/>
        <v>1.022</v>
      </c>
      <c r="AV48" s="9">
        <f t="shared" si="47"/>
        <v>1.0059</v>
      </c>
      <c r="AW48" s="9">
        <f t="shared" si="47"/>
        <v>0.98009999999999997</v>
      </c>
      <c r="AX48" s="9">
        <f t="shared" si="47"/>
        <v>0.98850000000000005</v>
      </c>
      <c r="AY48" s="9">
        <f t="shared" si="47"/>
        <v>1.0328999999999999</v>
      </c>
      <c r="AZ48" s="9">
        <f t="shared" si="47"/>
        <v>1.0664</v>
      </c>
      <c r="BA48" s="9">
        <f t="shared" si="47"/>
        <v>1.0846</v>
      </c>
      <c r="BB48" s="9">
        <f t="shared" si="47"/>
        <v>1.0609</v>
      </c>
      <c r="BC48" s="9">
        <f t="shared" si="47"/>
        <v>1.0841000000000001</v>
      </c>
      <c r="BE48" s="2">
        <f t="shared" si="38"/>
        <v>2132.8000000000002</v>
      </c>
      <c r="BF48" s="2">
        <f t="shared" si="39"/>
        <v>2386.12</v>
      </c>
      <c r="BG48" s="2">
        <f t="shared" si="40"/>
        <v>2758.3399999999997</v>
      </c>
      <c r="BH48" s="2">
        <f t="shared" si="41"/>
        <v>1517.74</v>
      </c>
      <c r="BI48" s="2">
        <f t="shared" si="42"/>
        <v>2132.8000000000002</v>
      </c>
      <c r="BJ48" s="2">
        <f t="shared" si="43"/>
        <v>4518.92</v>
      </c>
      <c r="BK48" s="2">
        <f t="shared" si="44"/>
        <v>7277.26</v>
      </c>
      <c r="BL48" s="2">
        <f t="shared" si="45"/>
        <v>8795</v>
      </c>
    </row>
    <row r="49" spans="1:64" x14ac:dyDescent="0.25">
      <c r="A49">
        <v>400</v>
      </c>
      <c r="B49" t="s">
        <v>72</v>
      </c>
      <c r="C49" t="s">
        <v>66</v>
      </c>
      <c r="D49" t="s">
        <v>117</v>
      </c>
      <c r="E49" t="s">
        <v>44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>
        <f t="shared" si="31"/>
        <v>1000</v>
      </c>
      <c r="AF49" s="2">
        <f t="shared" si="32"/>
        <v>1100</v>
      </c>
      <c r="AG49" s="2">
        <f t="shared" si="33"/>
        <v>1300</v>
      </c>
      <c r="AH49" s="2">
        <f t="shared" si="34"/>
        <v>700</v>
      </c>
      <c r="AI49" s="2">
        <v>1000</v>
      </c>
      <c r="AJ49" s="2">
        <f t="shared" si="35"/>
        <v>2100</v>
      </c>
      <c r="AK49" s="2">
        <f t="shared" si="36"/>
        <v>3400</v>
      </c>
      <c r="AL49" s="2">
        <f t="shared" si="37"/>
        <v>4100</v>
      </c>
      <c r="AN49" s="9">
        <f t="shared" si="46"/>
        <v>1.2226999999999999</v>
      </c>
      <c r="AO49" s="9">
        <f t="shared" si="46"/>
        <v>1.1857</v>
      </c>
      <c r="AP49" s="9">
        <f t="shared" si="46"/>
        <v>1.1563000000000001</v>
      </c>
      <c r="AQ49" s="9">
        <f t="shared" si="46"/>
        <v>1.1809000000000001</v>
      </c>
      <c r="AR49" s="9">
        <f t="shared" si="46"/>
        <v>1.0543</v>
      </c>
      <c r="AS49" s="9">
        <f t="shared" si="46"/>
        <v>1.0734999999999999</v>
      </c>
      <c r="AT49" s="9">
        <f t="shared" si="46"/>
        <v>1.0441</v>
      </c>
      <c r="AU49" s="9">
        <f t="shared" si="46"/>
        <v>1.022</v>
      </c>
      <c r="AV49" s="9">
        <f t="shared" si="47"/>
        <v>1.0059</v>
      </c>
      <c r="AW49" s="9">
        <f t="shared" si="47"/>
        <v>0.98009999999999997</v>
      </c>
      <c r="AX49" s="9">
        <f t="shared" si="47"/>
        <v>0.98850000000000005</v>
      </c>
      <c r="AY49" s="9">
        <f t="shared" si="47"/>
        <v>1.0328999999999999</v>
      </c>
      <c r="AZ49" s="9">
        <f t="shared" si="47"/>
        <v>1.0664</v>
      </c>
      <c r="BA49" s="9">
        <f t="shared" si="47"/>
        <v>1.0846</v>
      </c>
      <c r="BB49" s="9">
        <f t="shared" si="47"/>
        <v>1.0609</v>
      </c>
      <c r="BC49" s="9">
        <f t="shared" si="47"/>
        <v>1.0841000000000001</v>
      </c>
      <c r="BE49" s="2">
        <f t="shared" si="38"/>
        <v>1066.4000000000001</v>
      </c>
      <c r="BF49" s="2">
        <f t="shared" si="39"/>
        <v>1193.06</v>
      </c>
      <c r="BG49" s="2">
        <f t="shared" si="40"/>
        <v>1379.1699999999998</v>
      </c>
      <c r="BH49" s="2">
        <f t="shared" si="41"/>
        <v>758.87</v>
      </c>
      <c r="BI49" s="2">
        <f t="shared" si="42"/>
        <v>1066.4000000000001</v>
      </c>
      <c r="BJ49" s="2">
        <f t="shared" si="43"/>
        <v>2259.46</v>
      </c>
      <c r="BK49" s="2">
        <f t="shared" si="44"/>
        <v>3638.63</v>
      </c>
      <c r="BL49" s="2">
        <f t="shared" si="45"/>
        <v>4397.5</v>
      </c>
    </row>
    <row r="50" spans="1:64" x14ac:dyDescent="0.25">
      <c r="A50">
        <v>400</v>
      </c>
      <c r="B50" t="s">
        <v>72</v>
      </c>
      <c r="C50" t="s">
        <v>66</v>
      </c>
      <c r="D50" t="s">
        <v>118</v>
      </c>
      <c r="E50" t="s">
        <v>46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>
        <f t="shared" si="31"/>
        <v>500</v>
      </c>
      <c r="AF50" s="2">
        <f t="shared" si="32"/>
        <v>550</v>
      </c>
      <c r="AG50" s="2">
        <f t="shared" si="33"/>
        <v>650</v>
      </c>
      <c r="AH50" s="2">
        <f t="shared" si="34"/>
        <v>350</v>
      </c>
      <c r="AI50" s="2">
        <v>500</v>
      </c>
      <c r="AJ50" s="2">
        <f t="shared" si="35"/>
        <v>1050</v>
      </c>
      <c r="AK50" s="2">
        <f t="shared" si="36"/>
        <v>1700</v>
      </c>
      <c r="AL50" s="2">
        <f t="shared" si="37"/>
        <v>2050</v>
      </c>
      <c r="AN50" s="9">
        <f t="shared" ref="AN50:BC69" si="48">+AN$1</f>
        <v>1.2226999999999999</v>
      </c>
      <c r="AO50" s="9">
        <f t="shared" si="48"/>
        <v>1.1857</v>
      </c>
      <c r="AP50" s="9">
        <f t="shared" si="48"/>
        <v>1.1563000000000001</v>
      </c>
      <c r="AQ50" s="9">
        <f t="shared" si="48"/>
        <v>1.1809000000000001</v>
      </c>
      <c r="AR50" s="9">
        <f t="shared" si="48"/>
        <v>1.0543</v>
      </c>
      <c r="AS50" s="9">
        <f t="shared" si="48"/>
        <v>1.0734999999999999</v>
      </c>
      <c r="AT50" s="9">
        <f t="shared" si="48"/>
        <v>1.0441</v>
      </c>
      <c r="AU50" s="9">
        <f t="shared" si="48"/>
        <v>1.022</v>
      </c>
      <c r="AV50" s="9">
        <f t="shared" si="48"/>
        <v>1.0059</v>
      </c>
      <c r="AW50" s="9">
        <f t="shared" si="48"/>
        <v>0.98009999999999997</v>
      </c>
      <c r="AX50" s="9">
        <f t="shared" si="48"/>
        <v>0.98850000000000005</v>
      </c>
      <c r="AY50" s="9">
        <f t="shared" si="48"/>
        <v>1.0328999999999999</v>
      </c>
      <c r="AZ50" s="9">
        <f t="shared" si="48"/>
        <v>1.0664</v>
      </c>
      <c r="BA50" s="9">
        <f t="shared" si="48"/>
        <v>1.0846</v>
      </c>
      <c r="BB50" s="9">
        <f t="shared" si="48"/>
        <v>1.0609</v>
      </c>
      <c r="BC50" s="9">
        <f t="shared" si="48"/>
        <v>1.0841000000000001</v>
      </c>
      <c r="BE50" s="2">
        <f t="shared" si="38"/>
        <v>533.20000000000005</v>
      </c>
      <c r="BF50" s="2">
        <f t="shared" si="39"/>
        <v>596.53</v>
      </c>
      <c r="BG50" s="2">
        <f t="shared" si="40"/>
        <v>689.58499999999992</v>
      </c>
      <c r="BH50" s="2">
        <f t="shared" si="41"/>
        <v>379.435</v>
      </c>
      <c r="BI50" s="2">
        <f t="shared" si="42"/>
        <v>533.20000000000005</v>
      </c>
      <c r="BJ50" s="2">
        <f t="shared" si="43"/>
        <v>1129.73</v>
      </c>
      <c r="BK50" s="2">
        <f t="shared" si="44"/>
        <v>1819.3150000000001</v>
      </c>
      <c r="BL50" s="2">
        <f t="shared" si="45"/>
        <v>2198.75</v>
      </c>
    </row>
    <row r="51" spans="1:64" x14ac:dyDescent="0.25">
      <c r="A51">
        <v>400</v>
      </c>
      <c r="B51" t="s">
        <v>72</v>
      </c>
      <c r="C51" t="s">
        <v>66</v>
      </c>
      <c r="D51" t="s">
        <v>119</v>
      </c>
      <c r="E51" t="s">
        <v>25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>
        <f t="shared" si="31"/>
        <v>1000</v>
      </c>
      <c r="AF51" s="2">
        <f t="shared" si="32"/>
        <v>1100</v>
      </c>
      <c r="AG51" s="2">
        <f t="shared" si="33"/>
        <v>1300</v>
      </c>
      <c r="AH51" s="2">
        <f t="shared" si="34"/>
        <v>700</v>
      </c>
      <c r="AI51" s="2">
        <v>1000</v>
      </c>
      <c r="AJ51" s="2">
        <f t="shared" si="35"/>
        <v>2100</v>
      </c>
      <c r="AK51" s="2">
        <f t="shared" si="36"/>
        <v>3400</v>
      </c>
      <c r="AL51" s="2">
        <f t="shared" si="37"/>
        <v>4100</v>
      </c>
      <c r="AN51" s="9">
        <f t="shared" si="48"/>
        <v>1.2226999999999999</v>
      </c>
      <c r="AO51" s="9">
        <f t="shared" si="48"/>
        <v>1.1857</v>
      </c>
      <c r="AP51" s="9">
        <f t="shared" si="48"/>
        <v>1.1563000000000001</v>
      </c>
      <c r="AQ51" s="9">
        <f t="shared" si="48"/>
        <v>1.1809000000000001</v>
      </c>
      <c r="AR51" s="9">
        <f t="shared" si="48"/>
        <v>1.0543</v>
      </c>
      <c r="AS51" s="9">
        <f t="shared" si="48"/>
        <v>1.0734999999999999</v>
      </c>
      <c r="AT51" s="9">
        <f t="shared" si="48"/>
        <v>1.0441</v>
      </c>
      <c r="AU51" s="9">
        <f t="shared" si="48"/>
        <v>1.022</v>
      </c>
      <c r="AV51" s="9">
        <f t="shared" si="48"/>
        <v>1.0059</v>
      </c>
      <c r="AW51" s="9">
        <f t="shared" si="48"/>
        <v>0.98009999999999997</v>
      </c>
      <c r="AX51" s="9">
        <f t="shared" si="48"/>
        <v>0.98850000000000005</v>
      </c>
      <c r="AY51" s="9">
        <f t="shared" si="48"/>
        <v>1.0328999999999999</v>
      </c>
      <c r="AZ51" s="9">
        <f t="shared" si="48"/>
        <v>1.0664</v>
      </c>
      <c r="BA51" s="9">
        <f t="shared" si="48"/>
        <v>1.0846</v>
      </c>
      <c r="BB51" s="9">
        <f t="shared" si="48"/>
        <v>1.0609</v>
      </c>
      <c r="BC51" s="9">
        <f t="shared" si="48"/>
        <v>1.0841000000000001</v>
      </c>
      <c r="BE51" s="2">
        <f t="shared" si="38"/>
        <v>1066.4000000000001</v>
      </c>
      <c r="BF51" s="2">
        <f t="shared" si="39"/>
        <v>1193.06</v>
      </c>
      <c r="BG51" s="2">
        <f t="shared" si="40"/>
        <v>1379.1699999999998</v>
      </c>
      <c r="BH51" s="2">
        <f t="shared" si="41"/>
        <v>758.87</v>
      </c>
      <c r="BI51" s="2">
        <f t="shared" si="42"/>
        <v>1066.4000000000001</v>
      </c>
      <c r="BJ51" s="2">
        <f t="shared" si="43"/>
        <v>2259.46</v>
      </c>
      <c r="BK51" s="2">
        <f t="shared" si="44"/>
        <v>3638.63</v>
      </c>
      <c r="BL51" s="2">
        <f t="shared" si="45"/>
        <v>4397.5</v>
      </c>
    </row>
    <row r="52" spans="1:64" x14ac:dyDescent="0.25">
      <c r="A52">
        <v>400</v>
      </c>
      <c r="B52" t="s">
        <v>72</v>
      </c>
      <c r="C52" t="s">
        <v>66</v>
      </c>
      <c r="D52" t="s">
        <v>120</v>
      </c>
      <c r="E52" t="s">
        <v>47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>
        <f t="shared" si="31"/>
        <v>750</v>
      </c>
      <c r="AF52" s="2">
        <f t="shared" si="32"/>
        <v>825</v>
      </c>
      <c r="AG52" s="2">
        <f t="shared" si="33"/>
        <v>975</v>
      </c>
      <c r="AH52" s="2">
        <f t="shared" si="34"/>
        <v>525</v>
      </c>
      <c r="AI52" s="2">
        <v>750</v>
      </c>
      <c r="AJ52" s="2">
        <f t="shared" si="35"/>
        <v>1575</v>
      </c>
      <c r="AK52" s="2">
        <f t="shared" si="36"/>
        <v>2550</v>
      </c>
      <c r="AL52" s="2">
        <f t="shared" si="37"/>
        <v>3075</v>
      </c>
      <c r="AN52" s="9">
        <f t="shared" si="48"/>
        <v>1.2226999999999999</v>
      </c>
      <c r="AO52" s="9">
        <f t="shared" si="48"/>
        <v>1.1857</v>
      </c>
      <c r="AP52" s="9">
        <f t="shared" si="48"/>
        <v>1.1563000000000001</v>
      </c>
      <c r="AQ52" s="9">
        <f t="shared" si="48"/>
        <v>1.1809000000000001</v>
      </c>
      <c r="AR52" s="9">
        <f t="shared" si="48"/>
        <v>1.0543</v>
      </c>
      <c r="AS52" s="9">
        <f t="shared" si="48"/>
        <v>1.0734999999999999</v>
      </c>
      <c r="AT52" s="9">
        <f t="shared" si="48"/>
        <v>1.0441</v>
      </c>
      <c r="AU52" s="9">
        <f t="shared" si="48"/>
        <v>1.022</v>
      </c>
      <c r="AV52" s="9">
        <f t="shared" si="48"/>
        <v>1.0059</v>
      </c>
      <c r="AW52" s="9">
        <f t="shared" si="48"/>
        <v>0.98009999999999997</v>
      </c>
      <c r="AX52" s="9">
        <f t="shared" si="48"/>
        <v>0.98850000000000005</v>
      </c>
      <c r="AY52" s="9">
        <f t="shared" si="48"/>
        <v>1.0328999999999999</v>
      </c>
      <c r="AZ52" s="9">
        <f t="shared" si="48"/>
        <v>1.0664</v>
      </c>
      <c r="BA52" s="9">
        <f t="shared" si="48"/>
        <v>1.0846</v>
      </c>
      <c r="BB52" s="9">
        <f t="shared" si="48"/>
        <v>1.0609</v>
      </c>
      <c r="BC52" s="9">
        <f t="shared" si="48"/>
        <v>1.0841000000000001</v>
      </c>
      <c r="BE52" s="2">
        <f t="shared" si="38"/>
        <v>799.8</v>
      </c>
      <c r="BF52" s="2">
        <f t="shared" si="39"/>
        <v>894.79499999999996</v>
      </c>
      <c r="BG52" s="2">
        <f t="shared" si="40"/>
        <v>1034.3775000000001</v>
      </c>
      <c r="BH52" s="2">
        <f t="shared" si="41"/>
        <v>569.15250000000003</v>
      </c>
      <c r="BI52" s="2">
        <f t="shared" si="42"/>
        <v>799.8</v>
      </c>
      <c r="BJ52" s="2">
        <f t="shared" si="43"/>
        <v>1694.5949999999998</v>
      </c>
      <c r="BK52" s="2">
        <f t="shared" si="44"/>
        <v>2728.9724999999999</v>
      </c>
      <c r="BL52" s="2">
        <f t="shared" si="45"/>
        <v>3298.125</v>
      </c>
    </row>
    <row r="53" spans="1:64" x14ac:dyDescent="0.25">
      <c r="A53">
        <v>400</v>
      </c>
      <c r="B53" t="s">
        <v>72</v>
      </c>
      <c r="C53" t="s">
        <v>66</v>
      </c>
      <c r="D53" t="s">
        <v>121</v>
      </c>
      <c r="E53" t="s">
        <v>48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>
        <f t="shared" si="31"/>
        <v>200</v>
      </c>
      <c r="AF53" s="2">
        <f t="shared" si="32"/>
        <v>220</v>
      </c>
      <c r="AG53" s="2">
        <f t="shared" si="33"/>
        <v>260</v>
      </c>
      <c r="AH53" s="2">
        <f t="shared" si="34"/>
        <v>140</v>
      </c>
      <c r="AI53" s="2">
        <v>200</v>
      </c>
      <c r="AJ53" s="2">
        <f t="shared" si="35"/>
        <v>420</v>
      </c>
      <c r="AK53" s="2">
        <f t="shared" si="36"/>
        <v>680</v>
      </c>
      <c r="AL53" s="2">
        <f t="shared" si="37"/>
        <v>820</v>
      </c>
      <c r="AN53" s="9">
        <f t="shared" si="48"/>
        <v>1.2226999999999999</v>
      </c>
      <c r="AO53" s="9">
        <f t="shared" si="48"/>
        <v>1.1857</v>
      </c>
      <c r="AP53" s="9">
        <f t="shared" si="48"/>
        <v>1.1563000000000001</v>
      </c>
      <c r="AQ53" s="9">
        <f t="shared" si="48"/>
        <v>1.1809000000000001</v>
      </c>
      <c r="AR53" s="9">
        <f t="shared" si="48"/>
        <v>1.0543</v>
      </c>
      <c r="AS53" s="9">
        <f t="shared" si="48"/>
        <v>1.0734999999999999</v>
      </c>
      <c r="AT53" s="9">
        <f t="shared" si="48"/>
        <v>1.0441</v>
      </c>
      <c r="AU53" s="9">
        <f t="shared" si="48"/>
        <v>1.022</v>
      </c>
      <c r="AV53" s="9">
        <f t="shared" si="48"/>
        <v>1.0059</v>
      </c>
      <c r="AW53" s="9">
        <f t="shared" si="48"/>
        <v>0.98009999999999997</v>
      </c>
      <c r="AX53" s="9">
        <f t="shared" si="48"/>
        <v>0.98850000000000005</v>
      </c>
      <c r="AY53" s="9">
        <f t="shared" si="48"/>
        <v>1.0328999999999999</v>
      </c>
      <c r="AZ53" s="9">
        <f t="shared" si="48"/>
        <v>1.0664</v>
      </c>
      <c r="BA53" s="9">
        <f t="shared" si="48"/>
        <v>1.0846</v>
      </c>
      <c r="BB53" s="9">
        <f t="shared" si="48"/>
        <v>1.0609</v>
      </c>
      <c r="BC53" s="9">
        <f t="shared" si="48"/>
        <v>1.0841000000000001</v>
      </c>
      <c r="BE53" s="2">
        <f t="shared" si="38"/>
        <v>213.28</v>
      </c>
      <c r="BF53" s="2">
        <f t="shared" si="39"/>
        <v>238.61199999999999</v>
      </c>
      <c r="BG53" s="2">
        <f t="shared" si="40"/>
        <v>275.834</v>
      </c>
      <c r="BH53" s="2">
        <f t="shared" si="41"/>
        <v>151.774</v>
      </c>
      <c r="BI53" s="2">
        <f t="shared" si="42"/>
        <v>213.28</v>
      </c>
      <c r="BJ53" s="2">
        <f t="shared" si="43"/>
        <v>451.892</v>
      </c>
      <c r="BK53" s="2">
        <f t="shared" si="44"/>
        <v>727.726</v>
      </c>
      <c r="BL53" s="2">
        <f t="shared" si="45"/>
        <v>879.5</v>
      </c>
    </row>
    <row r="54" spans="1:64" x14ac:dyDescent="0.25">
      <c r="A54">
        <v>400</v>
      </c>
      <c r="B54" t="s">
        <v>72</v>
      </c>
      <c r="C54" t="s">
        <v>66</v>
      </c>
      <c r="D54" t="s">
        <v>122</v>
      </c>
      <c r="E54" t="s">
        <v>49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>
        <f t="shared" si="31"/>
        <v>300</v>
      </c>
      <c r="AF54" s="2">
        <f t="shared" si="32"/>
        <v>330</v>
      </c>
      <c r="AG54" s="2">
        <f t="shared" si="33"/>
        <v>390</v>
      </c>
      <c r="AH54" s="2">
        <f t="shared" si="34"/>
        <v>210</v>
      </c>
      <c r="AI54" s="2">
        <v>300</v>
      </c>
      <c r="AJ54" s="2">
        <f t="shared" si="35"/>
        <v>630</v>
      </c>
      <c r="AK54" s="2">
        <f t="shared" si="36"/>
        <v>1020</v>
      </c>
      <c r="AL54" s="2">
        <f t="shared" si="37"/>
        <v>1230</v>
      </c>
      <c r="AN54" s="9">
        <f t="shared" si="48"/>
        <v>1.2226999999999999</v>
      </c>
      <c r="AO54" s="9">
        <f t="shared" si="48"/>
        <v>1.1857</v>
      </c>
      <c r="AP54" s="9">
        <f t="shared" si="48"/>
        <v>1.1563000000000001</v>
      </c>
      <c r="AQ54" s="9">
        <f t="shared" si="48"/>
        <v>1.1809000000000001</v>
      </c>
      <c r="AR54" s="9">
        <f t="shared" si="48"/>
        <v>1.0543</v>
      </c>
      <c r="AS54" s="9">
        <f t="shared" si="48"/>
        <v>1.0734999999999999</v>
      </c>
      <c r="AT54" s="9">
        <f t="shared" si="48"/>
        <v>1.0441</v>
      </c>
      <c r="AU54" s="9">
        <f t="shared" si="48"/>
        <v>1.022</v>
      </c>
      <c r="AV54" s="9">
        <f t="shared" si="48"/>
        <v>1.0059</v>
      </c>
      <c r="AW54" s="9">
        <f t="shared" si="48"/>
        <v>0.98009999999999997</v>
      </c>
      <c r="AX54" s="9">
        <f t="shared" si="48"/>
        <v>0.98850000000000005</v>
      </c>
      <c r="AY54" s="9">
        <f t="shared" si="48"/>
        <v>1.0328999999999999</v>
      </c>
      <c r="AZ54" s="9">
        <f t="shared" si="48"/>
        <v>1.0664</v>
      </c>
      <c r="BA54" s="9">
        <f t="shared" si="48"/>
        <v>1.0846</v>
      </c>
      <c r="BB54" s="9">
        <f t="shared" si="48"/>
        <v>1.0609</v>
      </c>
      <c r="BC54" s="9">
        <f t="shared" si="48"/>
        <v>1.0841000000000001</v>
      </c>
      <c r="BE54" s="2">
        <f t="shared" si="38"/>
        <v>319.92</v>
      </c>
      <c r="BF54" s="2">
        <f t="shared" si="39"/>
        <v>357.91800000000001</v>
      </c>
      <c r="BG54" s="2">
        <f t="shared" si="40"/>
        <v>413.75099999999998</v>
      </c>
      <c r="BH54" s="2">
        <f t="shared" si="41"/>
        <v>227.661</v>
      </c>
      <c r="BI54" s="2">
        <f t="shared" si="42"/>
        <v>319.92</v>
      </c>
      <c r="BJ54" s="2">
        <f t="shared" si="43"/>
        <v>677.83799999999997</v>
      </c>
      <c r="BK54" s="2">
        <f t="shared" si="44"/>
        <v>1091.5889999999999</v>
      </c>
      <c r="BL54" s="2">
        <f t="shared" si="45"/>
        <v>1319.25</v>
      </c>
    </row>
    <row r="55" spans="1:64" x14ac:dyDescent="0.25">
      <c r="A55">
        <v>400</v>
      </c>
      <c r="B55" t="s">
        <v>72</v>
      </c>
      <c r="C55" t="s">
        <v>66</v>
      </c>
      <c r="D55" t="s">
        <v>123</v>
      </c>
      <c r="E55" t="s">
        <v>26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>
        <f t="shared" si="31"/>
        <v>300</v>
      </c>
      <c r="AF55" s="2">
        <f t="shared" si="32"/>
        <v>330</v>
      </c>
      <c r="AG55" s="2">
        <f t="shared" si="33"/>
        <v>390</v>
      </c>
      <c r="AH55" s="2">
        <f t="shared" si="34"/>
        <v>210</v>
      </c>
      <c r="AI55" s="2">
        <v>300</v>
      </c>
      <c r="AJ55" s="2">
        <f t="shared" si="35"/>
        <v>630</v>
      </c>
      <c r="AK55" s="2">
        <f t="shared" si="36"/>
        <v>1020</v>
      </c>
      <c r="AL55" s="2">
        <f t="shared" si="37"/>
        <v>1230</v>
      </c>
      <c r="AN55" s="9">
        <f t="shared" si="48"/>
        <v>1.2226999999999999</v>
      </c>
      <c r="AO55" s="9">
        <f t="shared" si="48"/>
        <v>1.1857</v>
      </c>
      <c r="AP55" s="9">
        <f t="shared" si="48"/>
        <v>1.1563000000000001</v>
      </c>
      <c r="AQ55" s="9">
        <f t="shared" si="48"/>
        <v>1.1809000000000001</v>
      </c>
      <c r="AR55" s="9">
        <f t="shared" si="48"/>
        <v>1.0543</v>
      </c>
      <c r="AS55" s="9">
        <f t="shared" si="48"/>
        <v>1.0734999999999999</v>
      </c>
      <c r="AT55" s="9">
        <f t="shared" si="48"/>
        <v>1.0441</v>
      </c>
      <c r="AU55" s="9">
        <f t="shared" si="48"/>
        <v>1.022</v>
      </c>
      <c r="AV55" s="9">
        <f t="shared" si="48"/>
        <v>1.0059</v>
      </c>
      <c r="AW55" s="9">
        <f t="shared" si="48"/>
        <v>0.98009999999999997</v>
      </c>
      <c r="AX55" s="9">
        <f t="shared" si="48"/>
        <v>0.98850000000000005</v>
      </c>
      <c r="AY55" s="9">
        <f t="shared" si="48"/>
        <v>1.0328999999999999</v>
      </c>
      <c r="AZ55" s="9">
        <f t="shared" si="48"/>
        <v>1.0664</v>
      </c>
      <c r="BA55" s="9">
        <f t="shared" si="48"/>
        <v>1.0846</v>
      </c>
      <c r="BB55" s="9">
        <f t="shared" si="48"/>
        <v>1.0609</v>
      </c>
      <c r="BC55" s="9">
        <f t="shared" si="48"/>
        <v>1.0841000000000001</v>
      </c>
      <c r="BE55" s="2">
        <f t="shared" si="38"/>
        <v>319.92</v>
      </c>
      <c r="BF55" s="2">
        <f t="shared" si="39"/>
        <v>357.91800000000001</v>
      </c>
      <c r="BG55" s="2">
        <f t="shared" si="40"/>
        <v>413.75099999999998</v>
      </c>
      <c r="BH55" s="2">
        <f t="shared" si="41"/>
        <v>227.661</v>
      </c>
      <c r="BI55" s="2">
        <f t="shared" si="42"/>
        <v>319.92</v>
      </c>
      <c r="BJ55" s="2">
        <f t="shared" si="43"/>
        <v>677.83799999999997</v>
      </c>
      <c r="BK55" s="2">
        <f t="shared" si="44"/>
        <v>1091.5889999999999</v>
      </c>
      <c r="BL55" s="2">
        <f t="shared" si="45"/>
        <v>1319.25</v>
      </c>
    </row>
    <row r="56" spans="1:64" x14ac:dyDescent="0.25">
      <c r="A56">
        <v>400</v>
      </c>
      <c r="B56" t="s">
        <v>72</v>
      </c>
      <c r="C56" t="s">
        <v>66</v>
      </c>
      <c r="D56" t="s">
        <v>124</v>
      </c>
      <c r="E56" t="s">
        <v>27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>
        <f t="shared" si="31"/>
        <v>50</v>
      </c>
      <c r="AF56" s="2">
        <f t="shared" si="32"/>
        <v>55</v>
      </c>
      <c r="AG56" s="2">
        <f t="shared" si="33"/>
        <v>65</v>
      </c>
      <c r="AH56" s="2">
        <f t="shared" si="34"/>
        <v>35</v>
      </c>
      <c r="AI56" s="2">
        <v>50</v>
      </c>
      <c r="AJ56" s="2">
        <f t="shared" si="35"/>
        <v>105</v>
      </c>
      <c r="AK56" s="2">
        <f t="shared" si="36"/>
        <v>170</v>
      </c>
      <c r="AL56" s="2">
        <f t="shared" si="37"/>
        <v>205</v>
      </c>
      <c r="AN56" s="9">
        <f t="shared" si="48"/>
        <v>1.2226999999999999</v>
      </c>
      <c r="AO56" s="9">
        <f t="shared" si="48"/>
        <v>1.1857</v>
      </c>
      <c r="AP56" s="9">
        <f t="shared" si="48"/>
        <v>1.1563000000000001</v>
      </c>
      <c r="AQ56" s="9">
        <f t="shared" si="48"/>
        <v>1.1809000000000001</v>
      </c>
      <c r="AR56" s="9">
        <f t="shared" si="48"/>
        <v>1.0543</v>
      </c>
      <c r="AS56" s="9">
        <f t="shared" si="48"/>
        <v>1.0734999999999999</v>
      </c>
      <c r="AT56" s="9">
        <f t="shared" si="48"/>
        <v>1.0441</v>
      </c>
      <c r="AU56" s="9">
        <f t="shared" si="48"/>
        <v>1.022</v>
      </c>
      <c r="AV56" s="9">
        <f t="shared" si="48"/>
        <v>1.0059</v>
      </c>
      <c r="AW56" s="9">
        <f t="shared" si="48"/>
        <v>0.98009999999999997</v>
      </c>
      <c r="AX56" s="9">
        <f t="shared" si="48"/>
        <v>0.98850000000000005</v>
      </c>
      <c r="AY56" s="9">
        <f t="shared" si="48"/>
        <v>1.0328999999999999</v>
      </c>
      <c r="AZ56" s="9">
        <f t="shared" si="48"/>
        <v>1.0664</v>
      </c>
      <c r="BA56" s="9">
        <f t="shared" si="48"/>
        <v>1.0846</v>
      </c>
      <c r="BB56" s="9">
        <f t="shared" si="48"/>
        <v>1.0609</v>
      </c>
      <c r="BC56" s="9">
        <f t="shared" si="48"/>
        <v>1.0841000000000001</v>
      </c>
      <c r="BE56" s="2">
        <f t="shared" si="38"/>
        <v>53.32</v>
      </c>
      <c r="BF56" s="2">
        <f t="shared" si="39"/>
        <v>59.652999999999999</v>
      </c>
      <c r="BG56" s="2">
        <f t="shared" si="40"/>
        <v>68.958500000000001</v>
      </c>
      <c r="BH56" s="2">
        <f t="shared" si="41"/>
        <v>37.9435</v>
      </c>
      <c r="BI56" s="2">
        <f t="shared" si="42"/>
        <v>53.32</v>
      </c>
      <c r="BJ56" s="2">
        <f t="shared" si="43"/>
        <v>112.973</v>
      </c>
      <c r="BK56" s="2">
        <f t="shared" si="44"/>
        <v>181.9315</v>
      </c>
      <c r="BL56" s="2">
        <f t="shared" si="45"/>
        <v>219.875</v>
      </c>
    </row>
    <row r="57" spans="1:64" x14ac:dyDescent="0.25">
      <c r="A57">
        <v>400</v>
      </c>
      <c r="B57" t="s">
        <v>72</v>
      </c>
      <c r="C57" t="s">
        <v>66</v>
      </c>
      <c r="D57" t="s">
        <v>125</v>
      </c>
      <c r="E57" t="s">
        <v>28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>
        <f t="shared" si="31"/>
        <v>250</v>
      </c>
      <c r="AF57" s="2">
        <f t="shared" si="32"/>
        <v>275</v>
      </c>
      <c r="AG57" s="2">
        <f t="shared" si="33"/>
        <v>325</v>
      </c>
      <c r="AH57" s="2">
        <f t="shared" si="34"/>
        <v>175</v>
      </c>
      <c r="AI57" s="2">
        <v>250</v>
      </c>
      <c r="AJ57" s="2">
        <f t="shared" si="35"/>
        <v>525</v>
      </c>
      <c r="AK57" s="2">
        <f t="shared" si="36"/>
        <v>850</v>
      </c>
      <c r="AL57" s="2">
        <f t="shared" si="37"/>
        <v>1025</v>
      </c>
      <c r="AN57" s="9">
        <f t="shared" si="48"/>
        <v>1.2226999999999999</v>
      </c>
      <c r="AO57" s="9">
        <f t="shared" si="48"/>
        <v>1.1857</v>
      </c>
      <c r="AP57" s="9">
        <f t="shared" si="48"/>
        <v>1.1563000000000001</v>
      </c>
      <c r="AQ57" s="9">
        <f t="shared" si="48"/>
        <v>1.1809000000000001</v>
      </c>
      <c r="AR57" s="9">
        <f t="shared" si="48"/>
        <v>1.0543</v>
      </c>
      <c r="AS57" s="9">
        <f t="shared" si="48"/>
        <v>1.0734999999999999</v>
      </c>
      <c r="AT57" s="9">
        <f t="shared" si="48"/>
        <v>1.0441</v>
      </c>
      <c r="AU57" s="9">
        <f t="shared" si="48"/>
        <v>1.022</v>
      </c>
      <c r="AV57" s="9">
        <f t="shared" si="48"/>
        <v>1.0059</v>
      </c>
      <c r="AW57" s="9">
        <f t="shared" si="48"/>
        <v>0.98009999999999997</v>
      </c>
      <c r="AX57" s="9">
        <f t="shared" si="48"/>
        <v>0.98850000000000005</v>
      </c>
      <c r="AY57" s="9">
        <f t="shared" si="48"/>
        <v>1.0328999999999999</v>
      </c>
      <c r="AZ57" s="9">
        <f t="shared" si="48"/>
        <v>1.0664</v>
      </c>
      <c r="BA57" s="9">
        <f t="shared" si="48"/>
        <v>1.0846</v>
      </c>
      <c r="BB57" s="9">
        <f t="shared" si="48"/>
        <v>1.0609</v>
      </c>
      <c r="BC57" s="9">
        <f t="shared" si="48"/>
        <v>1.0841000000000001</v>
      </c>
      <c r="BE57" s="2">
        <f t="shared" si="38"/>
        <v>266.60000000000002</v>
      </c>
      <c r="BF57" s="2">
        <f t="shared" si="39"/>
        <v>298.26499999999999</v>
      </c>
      <c r="BG57" s="2">
        <f t="shared" si="40"/>
        <v>344.79249999999996</v>
      </c>
      <c r="BH57" s="2">
        <f t="shared" si="41"/>
        <v>189.7175</v>
      </c>
      <c r="BI57" s="2">
        <f t="shared" si="42"/>
        <v>266.60000000000002</v>
      </c>
      <c r="BJ57" s="2">
        <f t="shared" si="43"/>
        <v>564.86500000000001</v>
      </c>
      <c r="BK57" s="2">
        <f t="shared" si="44"/>
        <v>909.65750000000003</v>
      </c>
      <c r="BL57" s="2">
        <f t="shared" si="45"/>
        <v>1099.375</v>
      </c>
    </row>
    <row r="58" spans="1:64" x14ac:dyDescent="0.25">
      <c r="A58">
        <v>400</v>
      </c>
      <c r="B58" t="s">
        <v>72</v>
      </c>
      <c r="C58" t="s">
        <v>66</v>
      </c>
      <c r="D58" t="s">
        <v>126</v>
      </c>
      <c r="E58" t="s">
        <v>50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>
        <f t="shared" si="31"/>
        <v>3000</v>
      </c>
      <c r="AF58" s="2">
        <f t="shared" si="32"/>
        <v>3300</v>
      </c>
      <c r="AG58" s="2">
        <f t="shared" si="33"/>
        <v>3900</v>
      </c>
      <c r="AH58" s="2">
        <f t="shared" si="34"/>
        <v>2100</v>
      </c>
      <c r="AI58" s="2">
        <v>3000</v>
      </c>
      <c r="AJ58" s="2">
        <f t="shared" si="35"/>
        <v>6300</v>
      </c>
      <c r="AK58" s="2">
        <f t="shared" si="36"/>
        <v>10200</v>
      </c>
      <c r="AL58" s="2">
        <f t="shared" si="37"/>
        <v>12300</v>
      </c>
      <c r="AN58" s="9">
        <f t="shared" si="48"/>
        <v>1.2226999999999999</v>
      </c>
      <c r="AO58" s="9">
        <f t="shared" si="48"/>
        <v>1.1857</v>
      </c>
      <c r="AP58" s="9">
        <f t="shared" si="48"/>
        <v>1.1563000000000001</v>
      </c>
      <c r="AQ58" s="9">
        <f t="shared" si="48"/>
        <v>1.1809000000000001</v>
      </c>
      <c r="AR58" s="9">
        <f t="shared" si="48"/>
        <v>1.0543</v>
      </c>
      <c r="AS58" s="9">
        <f t="shared" si="48"/>
        <v>1.0734999999999999</v>
      </c>
      <c r="AT58" s="9">
        <f t="shared" si="48"/>
        <v>1.0441</v>
      </c>
      <c r="AU58" s="9">
        <f t="shared" si="48"/>
        <v>1.022</v>
      </c>
      <c r="AV58" s="9">
        <f t="shared" si="48"/>
        <v>1.0059</v>
      </c>
      <c r="AW58" s="9">
        <f t="shared" si="48"/>
        <v>0.98009999999999997</v>
      </c>
      <c r="AX58" s="9">
        <f t="shared" si="48"/>
        <v>0.98850000000000005</v>
      </c>
      <c r="AY58" s="9">
        <f t="shared" si="48"/>
        <v>1.0328999999999999</v>
      </c>
      <c r="AZ58" s="9">
        <f t="shared" si="48"/>
        <v>1.0664</v>
      </c>
      <c r="BA58" s="9">
        <f t="shared" si="48"/>
        <v>1.0846</v>
      </c>
      <c r="BB58" s="9">
        <f t="shared" si="48"/>
        <v>1.0609</v>
      </c>
      <c r="BC58" s="9">
        <f t="shared" si="48"/>
        <v>1.0841000000000001</v>
      </c>
      <c r="BE58" s="2">
        <f t="shared" si="38"/>
        <v>3199.2</v>
      </c>
      <c r="BF58" s="2">
        <f t="shared" si="39"/>
        <v>3579.18</v>
      </c>
      <c r="BG58" s="2">
        <f t="shared" si="40"/>
        <v>4137.51</v>
      </c>
      <c r="BH58" s="2">
        <f t="shared" si="41"/>
        <v>2276.61</v>
      </c>
      <c r="BI58" s="2">
        <f t="shared" si="42"/>
        <v>3199.2</v>
      </c>
      <c r="BJ58" s="2">
        <f t="shared" si="43"/>
        <v>6778.3799999999992</v>
      </c>
      <c r="BK58" s="2">
        <f t="shared" si="44"/>
        <v>10915.89</v>
      </c>
      <c r="BL58" s="2">
        <f t="shared" si="45"/>
        <v>13192.5</v>
      </c>
    </row>
    <row r="59" spans="1:64" x14ac:dyDescent="0.25">
      <c r="A59">
        <v>400</v>
      </c>
      <c r="B59" t="s">
        <v>72</v>
      </c>
      <c r="C59" t="s">
        <v>66</v>
      </c>
      <c r="D59" t="s">
        <v>127</v>
      </c>
      <c r="E59" t="s">
        <v>51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>
        <f t="shared" si="31"/>
        <v>1000</v>
      </c>
      <c r="AF59" s="2">
        <f t="shared" si="32"/>
        <v>1100</v>
      </c>
      <c r="AG59" s="2">
        <f t="shared" si="33"/>
        <v>1300</v>
      </c>
      <c r="AH59" s="2">
        <f t="shared" si="34"/>
        <v>700</v>
      </c>
      <c r="AI59" s="2">
        <v>1000</v>
      </c>
      <c r="AJ59" s="2">
        <f t="shared" si="35"/>
        <v>2100</v>
      </c>
      <c r="AK59" s="2">
        <f t="shared" si="36"/>
        <v>3400</v>
      </c>
      <c r="AL59" s="2">
        <f t="shared" si="37"/>
        <v>4100</v>
      </c>
      <c r="AN59" s="9">
        <f t="shared" si="48"/>
        <v>1.2226999999999999</v>
      </c>
      <c r="AO59" s="9">
        <f t="shared" si="48"/>
        <v>1.1857</v>
      </c>
      <c r="AP59" s="9">
        <f t="shared" si="48"/>
        <v>1.1563000000000001</v>
      </c>
      <c r="AQ59" s="9">
        <f t="shared" si="48"/>
        <v>1.1809000000000001</v>
      </c>
      <c r="AR59" s="9">
        <f t="shared" si="48"/>
        <v>1.0543</v>
      </c>
      <c r="AS59" s="9">
        <f t="shared" si="48"/>
        <v>1.0734999999999999</v>
      </c>
      <c r="AT59" s="9">
        <f t="shared" si="48"/>
        <v>1.0441</v>
      </c>
      <c r="AU59" s="9">
        <f t="shared" si="48"/>
        <v>1.022</v>
      </c>
      <c r="AV59" s="9">
        <f t="shared" si="48"/>
        <v>1.0059</v>
      </c>
      <c r="AW59" s="9">
        <f t="shared" si="48"/>
        <v>0.98009999999999997</v>
      </c>
      <c r="AX59" s="9">
        <f t="shared" si="48"/>
        <v>0.98850000000000005</v>
      </c>
      <c r="AY59" s="9">
        <f t="shared" si="48"/>
        <v>1.0328999999999999</v>
      </c>
      <c r="AZ59" s="9">
        <f t="shared" si="48"/>
        <v>1.0664</v>
      </c>
      <c r="BA59" s="9">
        <f t="shared" si="48"/>
        <v>1.0846</v>
      </c>
      <c r="BB59" s="9">
        <f t="shared" si="48"/>
        <v>1.0609</v>
      </c>
      <c r="BC59" s="9">
        <f t="shared" si="48"/>
        <v>1.0841000000000001</v>
      </c>
      <c r="BE59" s="2">
        <f t="shared" si="38"/>
        <v>1066.4000000000001</v>
      </c>
      <c r="BF59" s="2">
        <f t="shared" si="39"/>
        <v>1193.06</v>
      </c>
      <c r="BG59" s="2">
        <f t="shared" si="40"/>
        <v>1379.1699999999998</v>
      </c>
      <c r="BH59" s="2">
        <f t="shared" si="41"/>
        <v>758.87</v>
      </c>
      <c r="BI59" s="2">
        <f t="shared" si="42"/>
        <v>1066.4000000000001</v>
      </c>
      <c r="BJ59" s="2">
        <f t="shared" si="43"/>
        <v>2259.46</v>
      </c>
      <c r="BK59" s="2">
        <f t="shared" si="44"/>
        <v>3638.63</v>
      </c>
      <c r="BL59" s="2">
        <f t="shared" si="45"/>
        <v>4397.5</v>
      </c>
    </row>
    <row r="60" spans="1:64" x14ac:dyDescent="0.25">
      <c r="A60">
        <v>400</v>
      </c>
      <c r="B60" t="s">
        <v>72</v>
      </c>
      <c r="C60" t="s">
        <v>66</v>
      </c>
      <c r="D60" t="s">
        <v>128</v>
      </c>
      <c r="E60" t="s">
        <v>52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>
        <f t="shared" si="31"/>
        <v>200</v>
      </c>
      <c r="AF60" s="2">
        <f t="shared" si="32"/>
        <v>220</v>
      </c>
      <c r="AG60" s="2">
        <f t="shared" si="33"/>
        <v>260</v>
      </c>
      <c r="AH60" s="2">
        <f t="shared" si="34"/>
        <v>140</v>
      </c>
      <c r="AI60" s="2">
        <v>200</v>
      </c>
      <c r="AJ60" s="2">
        <f t="shared" si="35"/>
        <v>420</v>
      </c>
      <c r="AK60" s="2">
        <f t="shared" si="36"/>
        <v>680</v>
      </c>
      <c r="AL60" s="2">
        <f t="shared" si="37"/>
        <v>820</v>
      </c>
      <c r="AN60" s="9">
        <f t="shared" si="48"/>
        <v>1.2226999999999999</v>
      </c>
      <c r="AO60" s="9">
        <f t="shared" si="48"/>
        <v>1.1857</v>
      </c>
      <c r="AP60" s="9">
        <f t="shared" si="48"/>
        <v>1.1563000000000001</v>
      </c>
      <c r="AQ60" s="9">
        <f t="shared" si="48"/>
        <v>1.1809000000000001</v>
      </c>
      <c r="AR60" s="9">
        <f t="shared" si="48"/>
        <v>1.0543</v>
      </c>
      <c r="AS60" s="9">
        <f t="shared" si="48"/>
        <v>1.0734999999999999</v>
      </c>
      <c r="AT60" s="9">
        <f t="shared" si="48"/>
        <v>1.0441</v>
      </c>
      <c r="AU60" s="9">
        <f t="shared" si="48"/>
        <v>1.022</v>
      </c>
      <c r="AV60" s="9">
        <f t="shared" si="48"/>
        <v>1.0059</v>
      </c>
      <c r="AW60" s="9">
        <f t="shared" si="48"/>
        <v>0.98009999999999997</v>
      </c>
      <c r="AX60" s="9">
        <f t="shared" si="48"/>
        <v>0.98850000000000005</v>
      </c>
      <c r="AY60" s="9">
        <f t="shared" si="48"/>
        <v>1.0328999999999999</v>
      </c>
      <c r="AZ60" s="9">
        <f t="shared" si="48"/>
        <v>1.0664</v>
      </c>
      <c r="BA60" s="9">
        <f t="shared" si="48"/>
        <v>1.0846</v>
      </c>
      <c r="BB60" s="9">
        <f t="shared" si="48"/>
        <v>1.0609</v>
      </c>
      <c r="BC60" s="9">
        <f t="shared" si="48"/>
        <v>1.0841000000000001</v>
      </c>
      <c r="BE60" s="2">
        <f t="shared" si="38"/>
        <v>213.28</v>
      </c>
      <c r="BF60" s="2">
        <f t="shared" si="39"/>
        <v>238.61199999999999</v>
      </c>
      <c r="BG60" s="2">
        <f t="shared" si="40"/>
        <v>275.834</v>
      </c>
      <c r="BH60" s="2">
        <f t="shared" si="41"/>
        <v>151.774</v>
      </c>
      <c r="BI60" s="2">
        <f t="shared" si="42"/>
        <v>213.28</v>
      </c>
      <c r="BJ60" s="2">
        <f t="shared" si="43"/>
        <v>451.892</v>
      </c>
      <c r="BK60" s="2">
        <f t="shared" si="44"/>
        <v>727.726</v>
      </c>
      <c r="BL60" s="2">
        <f t="shared" si="45"/>
        <v>879.5</v>
      </c>
    </row>
    <row r="61" spans="1:64" x14ac:dyDescent="0.25">
      <c r="A61">
        <v>400</v>
      </c>
      <c r="B61" t="s">
        <v>72</v>
      </c>
      <c r="C61" t="s">
        <v>66</v>
      </c>
      <c r="D61" t="s">
        <v>129</v>
      </c>
      <c r="E61" t="s">
        <v>53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>
        <f t="shared" si="31"/>
        <v>5</v>
      </c>
      <c r="AF61" s="2">
        <f t="shared" si="32"/>
        <v>5.5</v>
      </c>
      <c r="AG61" s="2">
        <f t="shared" si="33"/>
        <v>6.5</v>
      </c>
      <c r="AH61" s="2">
        <f t="shared" si="34"/>
        <v>3.5</v>
      </c>
      <c r="AI61" s="2">
        <v>5</v>
      </c>
      <c r="AJ61" s="2">
        <f t="shared" si="35"/>
        <v>10.5</v>
      </c>
      <c r="AK61" s="2">
        <f t="shared" si="36"/>
        <v>17</v>
      </c>
      <c r="AL61" s="2">
        <f t="shared" si="37"/>
        <v>20.5</v>
      </c>
      <c r="AN61" s="9">
        <f t="shared" si="48"/>
        <v>1.2226999999999999</v>
      </c>
      <c r="AO61" s="9">
        <f t="shared" si="48"/>
        <v>1.1857</v>
      </c>
      <c r="AP61" s="9">
        <f t="shared" si="48"/>
        <v>1.1563000000000001</v>
      </c>
      <c r="AQ61" s="9">
        <f t="shared" si="48"/>
        <v>1.1809000000000001</v>
      </c>
      <c r="AR61" s="9">
        <f t="shared" si="48"/>
        <v>1.0543</v>
      </c>
      <c r="AS61" s="9">
        <f t="shared" si="48"/>
        <v>1.0734999999999999</v>
      </c>
      <c r="AT61" s="9">
        <f t="shared" si="48"/>
        <v>1.0441</v>
      </c>
      <c r="AU61" s="9">
        <f t="shared" si="48"/>
        <v>1.022</v>
      </c>
      <c r="AV61" s="9">
        <f t="shared" si="48"/>
        <v>1.0059</v>
      </c>
      <c r="AW61" s="9">
        <f t="shared" si="48"/>
        <v>0.98009999999999997</v>
      </c>
      <c r="AX61" s="9">
        <f t="shared" si="48"/>
        <v>0.98850000000000005</v>
      </c>
      <c r="AY61" s="9">
        <f t="shared" si="48"/>
        <v>1.0328999999999999</v>
      </c>
      <c r="AZ61" s="9">
        <f t="shared" si="48"/>
        <v>1.0664</v>
      </c>
      <c r="BA61" s="9">
        <f t="shared" si="48"/>
        <v>1.0846</v>
      </c>
      <c r="BB61" s="9">
        <f t="shared" si="48"/>
        <v>1.0609</v>
      </c>
      <c r="BC61" s="9">
        <f t="shared" ref="AV61:BC69" si="49">+BC$1</f>
        <v>1.0841000000000001</v>
      </c>
      <c r="BE61" s="2">
        <f t="shared" si="38"/>
        <v>5.3319999999999999</v>
      </c>
      <c r="BF61" s="2">
        <f t="shared" si="39"/>
        <v>5.9653</v>
      </c>
      <c r="BG61" s="2">
        <f t="shared" si="40"/>
        <v>6.8958499999999994</v>
      </c>
      <c r="BH61" s="2">
        <f t="shared" si="41"/>
        <v>3.7943500000000001</v>
      </c>
      <c r="BI61" s="2">
        <f t="shared" si="42"/>
        <v>5.3319999999999999</v>
      </c>
      <c r="BJ61" s="2">
        <f t="shared" si="43"/>
        <v>11.2973</v>
      </c>
      <c r="BK61" s="2">
        <f t="shared" si="44"/>
        <v>18.193149999999999</v>
      </c>
      <c r="BL61" s="2">
        <f t="shared" si="45"/>
        <v>21.987500000000001</v>
      </c>
    </row>
    <row r="62" spans="1:64" x14ac:dyDescent="0.25">
      <c r="A62">
        <v>400</v>
      </c>
      <c r="B62" t="s">
        <v>72</v>
      </c>
      <c r="C62" t="s">
        <v>66</v>
      </c>
      <c r="D62" t="s">
        <v>130</v>
      </c>
      <c r="E62" t="s">
        <v>54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>
        <f t="shared" si="31"/>
        <v>200</v>
      </c>
      <c r="AF62" s="2">
        <f t="shared" si="32"/>
        <v>220</v>
      </c>
      <c r="AG62" s="2">
        <f t="shared" si="33"/>
        <v>260</v>
      </c>
      <c r="AH62" s="2">
        <f t="shared" si="34"/>
        <v>140</v>
      </c>
      <c r="AI62" s="2">
        <v>200</v>
      </c>
      <c r="AJ62" s="2">
        <f t="shared" si="35"/>
        <v>420</v>
      </c>
      <c r="AK62" s="2">
        <f t="shared" si="36"/>
        <v>680</v>
      </c>
      <c r="AL62" s="2">
        <f t="shared" si="37"/>
        <v>820</v>
      </c>
      <c r="AN62" s="9">
        <f t="shared" si="48"/>
        <v>1.2226999999999999</v>
      </c>
      <c r="AO62" s="9">
        <f t="shared" si="48"/>
        <v>1.1857</v>
      </c>
      <c r="AP62" s="9">
        <f t="shared" si="48"/>
        <v>1.1563000000000001</v>
      </c>
      <c r="AQ62" s="9">
        <f t="shared" si="48"/>
        <v>1.1809000000000001</v>
      </c>
      <c r="AR62" s="9">
        <f t="shared" si="48"/>
        <v>1.0543</v>
      </c>
      <c r="AS62" s="9">
        <f t="shared" si="48"/>
        <v>1.0734999999999999</v>
      </c>
      <c r="AT62" s="9">
        <f t="shared" si="48"/>
        <v>1.0441</v>
      </c>
      <c r="AU62" s="9">
        <f t="shared" si="48"/>
        <v>1.022</v>
      </c>
      <c r="AV62" s="9">
        <f t="shared" si="49"/>
        <v>1.0059</v>
      </c>
      <c r="AW62" s="9">
        <f t="shared" si="49"/>
        <v>0.98009999999999997</v>
      </c>
      <c r="AX62" s="9">
        <f t="shared" si="49"/>
        <v>0.98850000000000005</v>
      </c>
      <c r="AY62" s="9">
        <f t="shared" si="49"/>
        <v>1.0328999999999999</v>
      </c>
      <c r="AZ62" s="9">
        <f t="shared" si="49"/>
        <v>1.0664</v>
      </c>
      <c r="BA62" s="9">
        <f t="shared" si="49"/>
        <v>1.0846</v>
      </c>
      <c r="BB62" s="9">
        <f t="shared" si="49"/>
        <v>1.0609</v>
      </c>
      <c r="BC62" s="9">
        <f t="shared" si="49"/>
        <v>1.0841000000000001</v>
      </c>
      <c r="BE62" s="2">
        <f t="shared" si="38"/>
        <v>213.28</v>
      </c>
      <c r="BF62" s="2">
        <f t="shared" si="39"/>
        <v>238.61199999999999</v>
      </c>
      <c r="BG62" s="2">
        <f t="shared" si="40"/>
        <v>275.834</v>
      </c>
      <c r="BH62" s="2">
        <f t="shared" si="41"/>
        <v>151.774</v>
      </c>
      <c r="BI62" s="2">
        <f t="shared" si="42"/>
        <v>213.28</v>
      </c>
      <c r="BJ62" s="2">
        <f t="shared" si="43"/>
        <v>451.892</v>
      </c>
      <c r="BK62" s="2">
        <f t="shared" si="44"/>
        <v>727.726</v>
      </c>
      <c r="BL62" s="2">
        <f t="shared" si="45"/>
        <v>879.5</v>
      </c>
    </row>
    <row r="63" spans="1:64" x14ac:dyDescent="0.25">
      <c r="A63">
        <v>400</v>
      </c>
      <c r="B63" t="s">
        <v>72</v>
      </c>
      <c r="C63" t="s">
        <v>66</v>
      </c>
      <c r="D63" t="s">
        <v>131</v>
      </c>
      <c r="E63" t="s">
        <v>55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>
        <f t="shared" si="31"/>
        <v>100</v>
      </c>
      <c r="AF63" s="2">
        <f t="shared" si="32"/>
        <v>110</v>
      </c>
      <c r="AG63" s="2">
        <f t="shared" si="33"/>
        <v>130</v>
      </c>
      <c r="AH63" s="2">
        <f t="shared" si="34"/>
        <v>70</v>
      </c>
      <c r="AI63" s="2">
        <v>100</v>
      </c>
      <c r="AJ63" s="2">
        <f t="shared" si="35"/>
        <v>210</v>
      </c>
      <c r="AK63" s="2">
        <f t="shared" si="36"/>
        <v>340</v>
      </c>
      <c r="AL63" s="2">
        <f t="shared" si="37"/>
        <v>410</v>
      </c>
      <c r="AN63" s="9">
        <f t="shared" si="48"/>
        <v>1.2226999999999999</v>
      </c>
      <c r="AO63" s="9">
        <f t="shared" si="48"/>
        <v>1.1857</v>
      </c>
      <c r="AP63" s="9">
        <f t="shared" si="48"/>
        <v>1.1563000000000001</v>
      </c>
      <c r="AQ63" s="9">
        <f t="shared" si="48"/>
        <v>1.1809000000000001</v>
      </c>
      <c r="AR63" s="9">
        <f t="shared" si="48"/>
        <v>1.0543</v>
      </c>
      <c r="AS63" s="9">
        <f t="shared" si="48"/>
        <v>1.0734999999999999</v>
      </c>
      <c r="AT63" s="9">
        <f t="shared" si="48"/>
        <v>1.0441</v>
      </c>
      <c r="AU63" s="9">
        <f t="shared" si="48"/>
        <v>1.022</v>
      </c>
      <c r="AV63" s="9">
        <f t="shared" si="49"/>
        <v>1.0059</v>
      </c>
      <c r="AW63" s="9">
        <f t="shared" si="49"/>
        <v>0.98009999999999997</v>
      </c>
      <c r="AX63" s="9">
        <f t="shared" si="49"/>
        <v>0.98850000000000005</v>
      </c>
      <c r="AY63" s="9">
        <f t="shared" si="49"/>
        <v>1.0328999999999999</v>
      </c>
      <c r="AZ63" s="9">
        <f t="shared" si="49"/>
        <v>1.0664</v>
      </c>
      <c r="BA63" s="9">
        <f t="shared" si="49"/>
        <v>1.0846</v>
      </c>
      <c r="BB63" s="9">
        <f t="shared" si="49"/>
        <v>1.0609</v>
      </c>
      <c r="BC63" s="9">
        <f t="shared" si="49"/>
        <v>1.0841000000000001</v>
      </c>
      <c r="BE63" s="2">
        <f t="shared" si="38"/>
        <v>106.64</v>
      </c>
      <c r="BF63" s="2">
        <f t="shared" si="39"/>
        <v>119.306</v>
      </c>
      <c r="BG63" s="2">
        <f t="shared" si="40"/>
        <v>137.917</v>
      </c>
      <c r="BH63" s="2">
        <f t="shared" si="41"/>
        <v>75.887</v>
      </c>
      <c r="BI63" s="2">
        <f t="shared" si="42"/>
        <v>106.64</v>
      </c>
      <c r="BJ63" s="2">
        <f t="shared" si="43"/>
        <v>225.946</v>
      </c>
      <c r="BK63" s="2">
        <f t="shared" si="44"/>
        <v>363.863</v>
      </c>
      <c r="BL63" s="2">
        <f t="shared" si="45"/>
        <v>439.75</v>
      </c>
    </row>
    <row r="64" spans="1:64" x14ac:dyDescent="0.25">
      <c r="A64">
        <v>400</v>
      </c>
      <c r="B64" t="s">
        <v>72</v>
      </c>
      <c r="C64" t="s">
        <v>66</v>
      </c>
      <c r="D64" t="s">
        <v>132</v>
      </c>
      <c r="E64" t="s">
        <v>56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>
        <f t="shared" si="31"/>
        <v>25</v>
      </c>
      <c r="AF64" s="2">
        <f t="shared" si="32"/>
        <v>27.5</v>
      </c>
      <c r="AG64" s="2">
        <f t="shared" si="33"/>
        <v>32.5</v>
      </c>
      <c r="AH64" s="2">
        <f t="shared" si="34"/>
        <v>17.5</v>
      </c>
      <c r="AI64" s="2">
        <v>25</v>
      </c>
      <c r="AJ64" s="2">
        <f t="shared" si="35"/>
        <v>52.5</v>
      </c>
      <c r="AK64" s="2">
        <f t="shared" si="36"/>
        <v>85</v>
      </c>
      <c r="AL64" s="2">
        <f t="shared" si="37"/>
        <v>102.5</v>
      </c>
      <c r="AN64" s="9">
        <f t="shared" si="48"/>
        <v>1.2226999999999999</v>
      </c>
      <c r="AO64" s="9">
        <f t="shared" si="48"/>
        <v>1.1857</v>
      </c>
      <c r="AP64" s="9">
        <f t="shared" si="48"/>
        <v>1.1563000000000001</v>
      </c>
      <c r="AQ64" s="9">
        <f t="shared" si="48"/>
        <v>1.1809000000000001</v>
      </c>
      <c r="AR64" s="9">
        <f t="shared" si="48"/>
        <v>1.0543</v>
      </c>
      <c r="AS64" s="9">
        <f t="shared" si="48"/>
        <v>1.0734999999999999</v>
      </c>
      <c r="AT64" s="9">
        <f t="shared" si="48"/>
        <v>1.0441</v>
      </c>
      <c r="AU64" s="9">
        <f t="shared" si="48"/>
        <v>1.022</v>
      </c>
      <c r="AV64" s="9">
        <f t="shared" si="49"/>
        <v>1.0059</v>
      </c>
      <c r="AW64" s="9">
        <f t="shared" si="49"/>
        <v>0.98009999999999997</v>
      </c>
      <c r="AX64" s="9">
        <f t="shared" si="49"/>
        <v>0.98850000000000005</v>
      </c>
      <c r="AY64" s="9">
        <f t="shared" si="49"/>
        <v>1.0328999999999999</v>
      </c>
      <c r="AZ64" s="9">
        <f t="shared" si="49"/>
        <v>1.0664</v>
      </c>
      <c r="BA64" s="9">
        <f t="shared" si="49"/>
        <v>1.0846</v>
      </c>
      <c r="BB64" s="9">
        <f t="shared" si="49"/>
        <v>1.0609</v>
      </c>
      <c r="BC64" s="9">
        <f t="shared" si="49"/>
        <v>1.0841000000000001</v>
      </c>
      <c r="BE64" s="2">
        <f t="shared" si="38"/>
        <v>26.66</v>
      </c>
      <c r="BF64" s="2">
        <f t="shared" si="39"/>
        <v>29.826499999999999</v>
      </c>
      <c r="BG64" s="2">
        <f t="shared" si="40"/>
        <v>34.47925</v>
      </c>
      <c r="BH64" s="2">
        <f t="shared" si="41"/>
        <v>18.97175</v>
      </c>
      <c r="BI64" s="2">
        <f t="shared" si="42"/>
        <v>26.66</v>
      </c>
      <c r="BJ64" s="2">
        <f t="shared" si="43"/>
        <v>56.486499999999999</v>
      </c>
      <c r="BK64" s="2">
        <f t="shared" si="44"/>
        <v>90.96575</v>
      </c>
      <c r="BL64" s="2">
        <f t="shared" si="45"/>
        <v>109.9375</v>
      </c>
    </row>
    <row r="65" spans="1:69" x14ac:dyDescent="0.25">
      <c r="A65">
        <v>400</v>
      </c>
      <c r="B65" t="s">
        <v>72</v>
      </c>
      <c r="C65" t="s">
        <v>66</v>
      </c>
      <c r="D65" t="s">
        <v>133</v>
      </c>
      <c r="E65" t="s">
        <v>57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>
        <f t="shared" si="31"/>
        <v>20</v>
      </c>
      <c r="AF65" s="2">
        <f t="shared" si="32"/>
        <v>22</v>
      </c>
      <c r="AG65" s="2">
        <f t="shared" si="33"/>
        <v>26</v>
      </c>
      <c r="AH65" s="2">
        <f t="shared" si="34"/>
        <v>14</v>
      </c>
      <c r="AI65" s="2">
        <v>20</v>
      </c>
      <c r="AJ65" s="2">
        <f t="shared" si="35"/>
        <v>42</v>
      </c>
      <c r="AK65" s="2">
        <f t="shared" si="36"/>
        <v>68</v>
      </c>
      <c r="AL65" s="2">
        <f t="shared" si="37"/>
        <v>82</v>
      </c>
      <c r="AN65" s="9">
        <f t="shared" si="48"/>
        <v>1.2226999999999999</v>
      </c>
      <c r="AO65" s="9">
        <f t="shared" si="48"/>
        <v>1.1857</v>
      </c>
      <c r="AP65" s="9">
        <f t="shared" si="48"/>
        <v>1.1563000000000001</v>
      </c>
      <c r="AQ65" s="9">
        <f t="shared" si="48"/>
        <v>1.1809000000000001</v>
      </c>
      <c r="AR65" s="9">
        <f t="shared" si="48"/>
        <v>1.0543</v>
      </c>
      <c r="AS65" s="9">
        <f t="shared" si="48"/>
        <v>1.0734999999999999</v>
      </c>
      <c r="AT65" s="9">
        <f t="shared" si="48"/>
        <v>1.0441</v>
      </c>
      <c r="AU65" s="9">
        <f t="shared" si="48"/>
        <v>1.022</v>
      </c>
      <c r="AV65" s="9">
        <f t="shared" si="49"/>
        <v>1.0059</v>
      </c>
      <c r="AW65" s="9">
        <f t="shared" si="49"/>
        <v>0.98009999999999997</v>
      </c>
      <c r="AX65" s="9">
        <f t="shared" si="49"/>
        <v>0.98850000000000005</v>
      </c>
      <c r="AY65" s="9">
        <f t="shared" si="49"/>
        <v>1.0328999999999999</v>
      </c>
      <c r="AZ65" s="9">
        <f t="shared" si="49"/>
        <v>1.0664</v>
      </c>
      <c r="BA65" s="9">
        <f t="shared" si="49"/>
        <v>1.0846</v>
      </c>
      <c r="BB65" s="9">
        <f t="shared" si="49"/>
        <v>1.0609</v>
      </c>
      <c r="BC65" s="9">
        <f t="shared" si="49"/>
        <v>1.0841000000000001</v>
      </c>
      <c r="BE65" s="2">
        <f t="shared" si="38"/>
        <v>21.327999999999999</v>
      </c>
      <c r="BF65" s="2">
        <f t="shared" si="39"/>
        <v>23.8612</v>
      </c>
      <c r="BG65" s="2">
        <f t="shared" si="40"/>
        <v>27.583399999999997</v>
      </c>
      <c r="BH65" s="2">
        <f t="shared" si="41"/>
        <v>15.1774</v>
      </c>
      <c r="BI65" s="2">
        <f t="shared" si="42"/>
        <v>21.327999999999999</v>
      </c>
      <c r="BJ65" s="2">
        <f t="shared" si="43"/>
        <v>45.1892</v>
      </c>
      <c r="BK65" s="2">
        <f t="shared" si="44"/>
        <v>72.772599999999997</v>
      </c>
      <c r="BL65" s="2">
        <f t="shared" si="45"/>
        <v>87.95</v>
      </c>
    </row>
    <row r="66" spans="1:69" x14ac:dyDescent="0.25">
      <c r="A66">
        <v>400</v>
      </c>
      <c r="B66" t="s">
        <v>72</v>
      </c>
      <c r="C66" t="s">
        <v>66</v>
      </c>
      <c r="D66" t="s">
        <v>134</v>
      </c>
      <c r="E66" t="s">
        <v>58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>
        <f t="shared" si="31"/>
        <v>600</v>
      </c>
      <c r="AF66" s="2">
        <f t="shared" si="32"/>
        <v>660</v>
      </c>
      <c r="AG66" s="2">
        <f t="shared" si="33"/>
        <v>780</v>
      </c>
      <c r="AH66" s="2">
        <f t="shared" si="34"/>
        <v>420</v>
      </c>
      <c r="AI66" s="2">
        <v>600</v>
      </c>
      <c r="AJ66" s="2">
        <f t="shared" si="35"/>
        <v>1260</v>
      </c>
      <c r="AK66" s="2">
        <f t="shared" si="36"/>
        <v>2040</v>
      </c>
      <c r="AL66" s="2">
        <f t="shared" si="37"/>
        <v>2460</v>
      </c>
      <c r="AN66" s="9">
        <f t="shared" si="48"/>
        <v>1.2226999999999999</v>
      </c>
      <c r="AO66" s="9">
        <f t="shared" si="48"/>
        <v>1.1857</v>
      </c>
      <c r="AP66" s="9">
        <f t="shared" si="48"/>
        <v>1.1563000000000001</v>
      </c>
      <c r="AQ66" s="9">
        <f t="shared" si="48"/>
        <v>1.1809000000000001</v>
      </c>
      <c r="AR66" s="9">
        <f t="shared" si="48"/>
        <v>1.0543</v>
      </c>
      <c r="AS66" s="9">
        <f t="shared" si="48"/>
        <v>1.0734999999999999</v>
      </c>
      <c r="AT66" s="9">
        <f t="shared" si="48"/>
        <v>1.0441</v>
      </c>
      <c r="AU66" s="9">
        <f t="shared" si="48"/>
        <v>1.022</v>
      </c>
      <c r="AV66" s="9">
        <f t="shared" si="49"/>
        <v>1.0059</v>
      </c>
      <c r="AW66" s="9">
        <f t="shared" si="49"/>
        <v>0.98009999999999997</v>
      </c>
      <c r="AX66" s="9">
        <f t="shared" si="49"/>
        <v>0.98850000000000005</v>
      </c>
      <c r="AY66" s="9">
        <f t="shared" si="49"/>
        <v>1.0328999999999999</v>
      </c>
      <c r="AZ66" s="9">
        <f t="shared" si="49"/>
        <v>1.0664</v>
      </c>
      <c r="BA66" s="9">
        <f t="shared" si="49"/>
        <v>1.0846</v>
      </c>
      <c r="BB66" s="9">
        <f t="shared" si="49"/>
        <v>1.0609</v>
      </c>
      <c r="BC66" s="9">
        <f t="shared" si="49"/>
        <v>1.0841000000000001</v>
      </c>
      <c r="BE66" s="2">
        <f t="shared" si="38"/>
        <v>639.84</v>
      </c>
      <c r="BF66" s="2">
        <f t="shared" si="39"/>
        <v>715.83600000000001</v>
      </c>
      <c r="BG66" s="2">
        <f t="shared" si="40"/>
        <v>827.50199999999995</v>
      </c>
      <c r="BH66" s="2">
        <f t="shared" si="41"/>
        <v>455.322</v>
      </c>
      <c r="BI66" s="2">
        <f t="shared" si="42"/>
        <v>639.84</v>
      </c>
      <c r="BJ66" s="2">
        <f t="shared" si="43"/>
        <v>1355.6759999999999</v>
      </c>
      <c r="BK66" s="2">
        <f t="shared" si="44"/>
        <v>2183.1779999999999</v>
      </c>
      <c r="BL66" s="2">
        <f t="shared" si="45"/>
        <v>2638.5</v>
      </c>
    </row>
    <row r="67" spans="1:69" x14ac:dyDescent="0.25">
      <c r="A67">
        <v>400</v>
      </c>
      <c r="B67" t="s">
        <v>72</v>
      </c>
      <c r="C67" t="s">
        <v>66</v>
      </c>
      <c r="D67" t="s">
        <v>135</v>
      </c>
      <c r="E67" t="s">
        <v>59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>
        <f t="shared" si="31"/>
        <v>2000</v>
      </c>
      <c r="AF67" s="2">
        <f t="shared" si="32"/>
        <v>2200</v>
      </c>
      <c r="AG67" s="2">
        <f t="shared" si="33"/>
        <v>2600</v>
      </c>
      <c r="AH67" s="2">
        <f t="shared" si="34"/>
        <v>1400</v>
      </c>
      <c r="AI67" s="2">
        <v>2000</v>
      </c>
      <c r="AJ67" s="2">
        <f t="shared" si="35"/>
        <v>4200</v>
      </c>
      <c r="AK67" s="2">
        <f t="shared" si="36"/>
        <v>6800</v>
      </c>
      <c r="AL67" s="2">
        <f t="shared" si="37"/>
        <v>8200</v>
      </c>
      <c r="AN67" s="9">
        <f t="shared" si="48"/>
        <v>1.2226999999999999</v>
      </c>
      <c r="AO67" s="9">
        <f t="shared" si="48"/>
        <v>1.1857</v>
      </c>
      <c r="AP67" s="9">
        <f t="shared" si="48"/>
        <v>1.1563000000000001</v>
      </c>
      <c r="AQ67" s="9">
        <f t="shared" si="48"/>
        <v>1.1809000000000001</v>
      </c>
      <c r="AR67" s="9">
        <f t="shared" si="48"/>
        <v>1.0543</v>
      </c>
      <c r="AS67" s="9">
        <f t="shared" si="48"/>
        <v>1.0734999999999999</v>
      </c>
      <c r="AT67" s="9">
        <f t="shared" si="48"/>
        <v>1.0441</v>
      </c>
      <c r="AU67" s="9">
        <f t="shared" si="48"/>
        <v>1.022</v>
      </c>
      <c r="AV67" s="9">
        <f t="shared" si="49"/>
        <v>1.0059</v>
      </c>
      <c r="AW67" s="9">
        <f t="shared" si="49"/>
        <v>0.98009999999999997</v>
      </c>
      <c r="AX67" s="9">
        <f t="shared" si="49"/>
        <v>0.98850000000000005</v>
      </c>
      <c r="AY67" s="9">
        <f t="shared" si="49"/>
        <v>1.0328999999999999</v>
      </c>
      <c r="AZ67" s="9">
        <f t="shared" si="49"/>
        <v>1.0664</v>
      </c>
      <c r="BA67" s="9">
        <f t="shared" si="49"/>
        <v>1.0846</v>
      </c>
      <c r="BB67" s="9">
        <f t="shared" si="49"/>
        <v>1.0609</v>
      </c>
      <c r="BC67" s="9">
        <f t="shared" si="49"/>
        <v>1.0841000000000001</v>
      </c>
      <c r="BE67" s="2">
        <f t="shared" si="38"/>
        <v>2132.8000000000002</v>
      </c>
      <c r="BF67" s="2">
        <f t="shared" si="39"/>
        <v>2386.12</v>
      </c>
      <c r="BG67" s="2">
        <f t="shared" si="40"/>
        <v>2758.3399999999997</v>
      </c>
      <c r="BH67" s="2">
        <f t="shared" si="41"/>
        <v>1517.74</v>
      </c>
      <c r="BI67" s="2">
        <f t="shared" si="42"/>
        <v>2132.8000000000002</v>
      </c>
      <c r="BJ67" s="2">
        <f t="shared" si="43"/>
        <v>4518.92</v>
      </c>
      <c r="BK67" s="2">
        <f t="shared" si="44"/>
        <v>7277.26</v>
      </c>
      <c r="BL67" s="2">
        <f t="shared" si="45"/>
        <v>8795</v>
      </c>
    </row>
    <row r="68" spans="1:69" x14ac:dyDescent="0.25">
      <c r="A68">
        <v>400</v>
      </c>
      <c r="B68" t="s">
        <v>72</v>
      </c>
      <c r="C68" t="s">
        <v>66</v>
      </c>
      <c r="D68" t="s">
        <v>136</v>
      </c>
      <c r="E68" t="s">
        <v>60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>
        <f t="shared" si="31"/>
        <v>1750</v>
      </c>
      <c r="AF68" s="2">
        <f t="shared" si="32"/>
        <v>1925</v>
      </c>
      <c r="AG68" s="2">
        <f t="shared" si="33"/>
        <v>2275</v>
      </c>
      <c r="AH68" s="2">
        <f t="shared" si="34"/>
        <v>1225</v>
      </c>
      <c r="AI68" s="2">
        <v>1750</v>
      </c>
      <c r="AJ68" s="2">
        <f t="shared" si="35"/>
        <v>3675</v>
      </c>
      <c r="AK68" s="2">
        <f t="shared" si="36"/>
        <v>5950</v>
      </c>
      <c r="AL68" s="2">
        <f t="shared" si="37"/>
        <v>7175</v>
      </c>
      <c r="AN68" s="9">
        <f t="shared" si="48"/>
        <v>1.2226999999999999</v>
      </c>
      <c r="AO68" s="9">
        <f t="shared" si="48"/>
        <v>1.1857</v>
      </c>
      <c r="AP68" s="9">
        <f t="shared" si="48"/>
        <v>1.1563000000000001</v>
      </c>
      <c r="AQ68" s="9">
        <f t="shared" si="48"/>
        <v>1.1809000000000001</v>
      </c>
      <c r="AR68" s="9">
        <f t="shared" si="48"/>
        <v>1.0543</v>
      </c>
      <c r="AS68" s="9">
        <f t="shared" si="48"/>
        <v>1.0734999999999999</v>
      </c>
      <c r="AT68" s="9">
        <f t="shared" si="48"/>
        <v>1.0441</v>
      </c>
      <c r="AU68" s="9">
        <f t="shared" si="48"/>
        <v>1.022</v>
      </c>
      <c r="AV68" s="9">
        <f t="shared" si="49"/>
        <v>1.0059</v>
      </c>
      <c r="AW68" s="9">
        <f t="shared" si="49"/>
        <v>0.98009999999999997</v>
      </c>
      <c r="AX68" s="9">
        <f t="shared" si="49"/>
        <v>0.98850000000000005</v>
      </c>
      <c r="AY68" s="9">
        <f t="shared" si="49"/>
        <v>1.0328999999999999</v>
      </c>
      <c r="AZ68" s="9">
        <f t="shared" si="49"/>
        <v>1.0664</v>
      </c>
      <c r="BA68" s="9">
        <f t="shared" si="49"/>
        <v>1.0846</v>
      </c>
      <c r="BB68" s="9">
        <f t="shared" si="49"/>
        <v>1.0609</v>
      </c>
      <c r="BC68" s="9">
        <f t="shared" si="49"/>
        <v>1.0841000000000001</v>
      </c>
      <c r="BE68" s="2">
        <f t="shared" si="38"/>
        <v>1866.2</v>
      </c>
      <c r="BF68" s="2">
        <f t="shared" si="39"/>
        <v>2087.855</v>
      </c>
      <c r="BG68" s="2">
        <f t="shared" si="40"/>
        <v>2413.5474999999997</v>
      </c>
      <c r="BH68" s="2">
        <f t="shared" si="41"/>
        <v>1328.0225</v>
      </c>
      <c r="BI68" s="2">
        <f t="shared" si="42"/>
        <v>1866.2</v>
      </c>
      <c r="BJ68" s="2">
        <f t="shared" si="43"/>
        <v>3954.0550000000003</v>
      </c>
      <c r="BK68" s="2">
        <f t="shared" si="44"/>
        <v>6367.6025</v>
      </c>
      <c r="BL68" s="2">
        <f t="shared" si="45"/>
        <v>7695.625</v>
      </c>
    </row>
    <row r="69" spans="1:69" x14ac:dyDescent="0.25">
      <c r="A69">
        <v>400</v>
      </c>
      <c r="B69" t="s">
        <v>72</v>
      </c>
      <c r="C69" t="s">
        <v>66</v>
      </c>
      <c r="D69" t="s">
        <v>137</v>
      </c>
      <c r="E69" t="s">
        <v>69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>
        <f t="shared" si="31"/>
        <v>2000</v>
      </c>
      <c r="AF69" s="2">
        <f t="shared" si="32"/>
        <v>2200</v>
      </c>
      <c r="AG69" s="2">
        <f t="shared" si="33"/>
        <v>2600</v>
      </c>
      <c r="AH69" s="2">
        <f t="shared" si="34"/>
        <v>1400</v>
      </c>
      <c r="AI69" s="2">
        <v>2000</v>
      </c>
      <c r="AJ69" s="2">
        <f t="shared" si="35"/>
        <v>4200</v>
      </c>
      <c r="AK69" s="2">
        <f t="shared" si="36"/>
        <v>6800</v>
      </c>
      <c r="AL69" s="2">
        <f t="shared" si="37"/>
        <v>8200</v>
      </c>
      <c r="AN69" s="9">
        <f t="shared" si="48"/>
        <v>1.2226999999999999</v>
      </c>
      <c r="AO69" s="9">
        <f t="shared" si="48"/>
        <v>1.1857</v>
      </c>
      <c r="AP69" s="9">
        <f t="shared" si="48"/>
        <v>1.1563000000000001</v>
      </c>
      <c r="AQ69" s="9">
        <f t="shared" si="48"/>
        <v>1.1809000000000001</v>
      </c>
      <c r="AR69" s="9">
        <f t="shared" si="48"/>
        <v>1.0543</v>
      </c>
      <c r="AS69" s="9">
        <f t="shared" si="48"/>
        <v>1.0734999999999999</v>
      </c>
      <c r="AT69" s="9">
        <f t="shared" si="48"/>
        <v>1.0441</v>
      </c>
      <c r="AU69" s="9">
        <f t="shared" si="48"/>
        <v>1.022</v>
      </c>
      <c r="AV69" s="9">
        <f t="shared" si="49"/>
        <v>1.0059</v>
      </c>
      <c r="AW69" s="9">
        <f t="shared" si="49"/>
        <v>0.98009999999999997</v>
      </c>
      <c r="AX69" s="9">
        <f t="shared" si="49"/>
        <v>0.98850000000000005</v>
      </c>
      <c r="AY69" s="9">
        <f t="shared" si="49"/>
        <v>1.0328999999999999</v>
      </c>
      <c r="AZ69" s="9">
        <f t="shared" si="49"/>
        <v>1.0664</v>
      </c>
      <c r="BA69" s="9">
        <f t="shared" si="49"/>
        <v>1.0846</v>
      </c>
      <c r="BB69" s="9">
        <f t="shared" si="49"/>
        <v>1.0609</v>
      </c>
      <c r="BC69" s="9">
        <f t="shared" si="49"/>
        <v>1.0841000000000001</v>
      </c>
      <c r="BE69" s="2">
        <f t="shared" si="38"/>
        <v>2132.8000000000002</v>
      </c>
      <c r="BF69" s="2">
        <f t="shared" si="39"/>
        <v>2386.12</v>
      </c>
      <c r="BG69" s="2">
        <f t="shared" si="40"/>
        <v>2758.3399999999997</v>
      </c>
      <c r="BH69" s="2">
        <f t="shared" si="41"/>
        <v>1517.74</v>
      </c>
      <c r="BI69" s="2">
        <f t="shared" si="42"/>
        <v>2132.8000000000002</v>
      </c>
      <c r="BJ69" s="2">
        <f t="shared" si="43"/>
        <v>4518.92</v>
      </c>
      <c r="BK69" s="2">
        <f t="shared" si="44"/>
        <v>7277.26</v>
      </c>
      <c r="BL69" s="2">
        <f t="shared" si="45"/>
        <v>8795</v>
      </c>
      <c r="BN69" s="2"/>
      <c r="BO69" s="2"/>
      <c r="BP69" s="2"/>
      <c r="BQ69" s="2"/>
    </row>
    <row r="70" spans="1:69" x14ac:dyDescent="0.25">
      <c r="A70">
        <v>400</v>
      </c>
      <c r="B70" t="s">
        <v>72</v>
      </c>
      <c r="C70" t="s">
        <v>65</v>
      </c>
      <c r="D70" t="s">
        <v>138</v>
      </c>
      <c r="E70" t="s">
        <v>61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>
        <f>-AE15</f>
        <v>191498</v>
      </c>
      <c r="AF70" s="2">
        <f t="shared" si="32"/>
        <v>210647.8</v>
      </c>
      <c r="AG70" s="2">
        <f t="shared" si="33"/>
        <v>248947.39999999997</v>
      </c>
      <c r="AH70" s="2">
        <f t="shared" si="34"/>
        <v>134048.60000000009</v>
      </c>
      <c r="AI70" s="3">
        <f>-SUM(AI16:AI69)</f>
        <v>191498</v>
      </c>
      <c r="AJ70" s="3">
        <f>-SUM(AJ16:AJ69)</f>
        <v>402145.8</v>
      </c>
      <c r="AK70" s="3">
        <f t="shared" ref="AK70:AL70" si="50">-SUM(AK16:AK69)</f>
        <v>651093.19999999995</v>
      </c>
      <c r="AL70" s="3">
        <f t="shared" si="50"/>
        <v>785141.8</v>
      </c>
      <c r="AN70" s="9">
        <f t="shared" ref="AN70:BC70" si="51">+AN$2</f>
        <v>1.1150110276</v>
      </c>
      <c r="AO70" s="9">
        <f t="shared" si="51"/>
        <v>1.1269926823</v>
      </c>
      <c r="AP70" s="9">
        <f t="shared" si="51"/>
        <v>1.1743427049999999</v>
      </c>
      <c r="AQ70" s="9">
        <f t="shared" si="51"/>
        <v>1.0542591844</v>
      </c>
      <c r="AR70" s="9">
        <f t="shared" si="51"/>
        <v>1.0777231174999999</v>
      </c>
      <c r="AS70" s="9">
        <f t="shared" si="51"/>
        <v>1.0474136628999999</v>
      </c>
      <c r="AT70" s="9">
        <f t="shared" si="51"/>
        <v>1.0201161181</v>
      </c>
      <c r="AU70" s="9">
        <f t="shared" si="51"/>
        <v>1.0018879617000001</v>
      </c>
      <c r="AV70" s="9">
        <f t="shared" si="51"/>
        <v>0.97878200000000004</v>
      </c>
      <c r="AW70" s="9">
        <f t="shared" si="51"/>
        <v>0.99509369999999997</v>
      </c>
      <c r="AX70" s="9">
        <f t="shared" si="51"/>
        <v>1.03548</v>
      </c>
      <c r="AY70" s="9">
        <f t="shared" si="51"/>
        <v>1.073231</v>
      </c>
      <c r="AZ70" s="9">
        <f t="shared" si="51"/>
        <v>1.0867260000000001</v>
      </c>
      <c r="BA70" s="9">
        <f t="shared" si="51"/>
        <v>1.0595079999999999</v>
      </c>
      <c r="BB70" s="9">
        <f t="shared" si="51"/>
        <v>1.0872310999999999</v>
      </c>
      <c r="BC70" s="9">
        <f t="shared" si="51"/>
        <v>1.103208</v>
      </c>
      <c r="BE70" s="3">
        <f>-SUM(BE16:BE69)</f>
        <v>204213.46719999998</v>
      </c>
      <c r="BF70" s="3">
        <f t="shared" ref="BF70:BH70" si="52">-SUM(BF16:BF69)</f>
        <v>228468.60387999981</v>
      </c>
      <c r="BG70" s="3">
        <f t="shared" si="52"/>
        <v>264108.29666000005</v>
      </c>
      <c r="BH70" s="3">
        <f t="shared" si="52"/>
        <v>145322.08726000017</v>
      </c>
      <c r="BI70" s="3">
        <f>+BE70</f>
        <v>204213.46719999998</v>
      </c>
      <c r="BJ70" s="3">
        <f>+BI70+BF70</f>
        <v>432682.07107999979</v>
      </c>
      <c r="BK70" s="3">
        <f t="shared" si="44"/>
        <v>696790.3677399999</v>
      </c>
      <c r="BL70" s="3">
        <f t="shared" si="45"/>
        <v>842112.45500000007</v>
      </c>
      <c r="BM70" t="s">
        <v>70</v>
      </c>
    </row>
    <row r="71" spans="1:69" x14ac:dyDescent="0.25">
      <c r="A71">
        <v>400</v>
      </c>
      <c r="B71" t="s">
        <v>72</v>
      </c>
      <c r="C71" t="s">
        <v>66</v>
      </c>
      <c r="D71" t="s">
        <v>73</v>
      </c>
      <c r="E71" t="s">
        <v>71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BE71" s="2">
        <f t="shared" ref="BE71:BH71" si="53">-SUM(BE5:BE70)</f>
        <v>370588.19965199905</v>
      </c>
      <c r="BF71" s="2">
        <f t="shared" si="53"/>
        <v>77508.483161600278</v>
      </c>
      <c r="BG71" s="2">
        <f t="shared" si="53"/>
        <v>-85958.059312119934</v>
      </c>
      <c r="BH71" s="2">
        <f t="shared" si="53"/>
        <v>-52298.979395880131</v>
      </c>
      <c r="BI71" s="2">
        <f>-SUM(BI5:BI70)</f>
        <v>370588.19965199905</v>
      </c>
      <c r="BJ71" s="2">
        <f t="shared" ref="BJ71:BL71" si="54">-SUM(BJ5:BJ70)</f>
        <v>448096.6828136004</v>
      </c>
      <c r="BK71" s="2">
        <f t="shared" si="54"/>
        <v>362138.62350148079</v>
      </c>
      <c r="BL71" s="2">
        <f t="shared" si="54"/>
        <v>309839.64410560019</v>
      </c>
    </row>
    <row r="72" spans="1:69" x14ac:dyDescent="0.25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>
        <f t="shared" ref="AE72:AH72" si="55">SUM(AE5:AE70)</f>
        <v>0</v>
      </c>
      <c r="AF72" s="1">
        <f t="shared" si="55"/>
        <v>0</v>
      </c>
      <c r="AG72" s="1">
        <f t="shared" si="55"/>
        <v>0</v>
      </c>
      <c r="AH72" s="1">
        <f t="shared" si="55"/>
        <v>0</v>
      </c>
      <c r="AI72" s="1">
        <f>SUM(AI5:AI70)</f>
        <v>0</v>
      </c>
      <c r="AJ72" s="1">
        <f>SUM(AJ5:AJ70)</f>
        <v>0</v>
      </c>
      <c r="AK72" s="1">
        <f t="shared" ref="AK72:AL72" si="56">SUM(AK5:AK70)</f>
        <v>0</v>
      </c>
      <c r="AL72" s="1">
        <f t="shared" si="56"/>
        <v>0</v>
      </c>
      <c r="BE72" s="2">
        <f t="shared" ref="BE72:BH72" si="57">SUM(BE5:BE71)</f>
        <v>0</v>
      </c>
      <c r="BF72" s="2">
        <f t="shared" si="57"/>
        <v>0</v>
      </c>
      <c r="BG72" s="2">
        <f t="shared" si="57"/>
        <v>0</v>
      </c>
      <c r="BH72" s="2">
        <f t="shared" si="57"/>
        <v>0</v>
      </c>
      <c r="BI72" s="2">
        <f>SUM(BI5:BI71)</f>
        <v>0</v>
      </c>
      <c r="BJ72" s="2">
        <f t="shared" ref="BJ72:BL72" si="58">SUM(BJ5:BJ71)</f>
        <v>0</v>
      </c>
      <c r="BK72" s="2">
        <f t="shared" si="58"/>
        <v>0</v>
      </c>
      <c r="BL72" s="2">
        <f t="shared" si="58"/>
        <v>0</v>
      </c>
    </row>
    <row r="73" spans="1:69" x14ac:dyDescent="0.25">
      <c r="BE73" s="2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95C5-04BB-46B8-9967-C7C4D1A99C7E}">
  <dimension ref="A2:Z30"/>
  <sheetViews>
    <sheetView topLeftCell="L1" workbookViewId="0">
      <selection activeCell="U6" sqref="U6"/>
    </sheetView>
  </sheetViews>
  <sheetFormatPr defaultRowHeight="15" x14ac:dyDescent="0.25"/>
  <cols>
    <col min="1" max="1" width="16.140625" bestFit="1" customWidth="1"/>
    <col min="2" max="2" width="20.28515625" bestFit="1" customWidth="1"/>
    <col min="3" max="3" width="14.7109375" customWidth="1"/>
    <col min="4" max="4" width="9" bestFit="1" customWidth="1"/>
    <col min="5" max="5" width="14.28515625" customWidth="1"/>
    <col min="6" max="6" width="9" bestFit="1" customWidth="1"/>
    <col min="7" max="7" width="19" bestFit="1" customWidth="1"/>
    <col min="8" max="8" width="13.7109375" customWidth="1"/>
    <col min="9" max="9" width="13.28515625" bestFit="1" customWidth="1"/>
    <col min="10" max="10" width="9" bestFit="1" customWidth="1"/>
    <col min="11" max="11" width="14" bestFit="1" customWidth="1"/>
    <col min="12" max="12" width="12.5703125" bestFit="1" customWidth="1"/>
    <col min="13" max="13" width="19" bestFit="1" customWidth="1"/>
    <col min="14" max="14" width="13.28515625" bestFit="1" customWidth="1"/>
    <col min="15" max="15" width="15.85546875" customWidth="1"/>
    <col min="16" max="16" width="9" bestFit="1" customWidth="1"/>
    <col min="17" max="17" width="14" bestFit="1" customWidth="1"/>
    <col min="18" max="18" width="7" bestFit="1" customWidth="1"/>
    <col min="19" max="19" width="19" bestFit="1" customWidth="1"/>
    <col min="20" max="21" width="13.28515625" bestFit="1" customWidth="1"/>
    <col min="22" max="22" width="11.85546875" customWidth="1"/>
    <col min="23" max="23" width="14" bestFit="1" customWidth="1"/>
    <col min="24" max="24" width="11.85546875" customWidth="1"/>
    <col min="25" max="25" width="19" bestFit="1" customWidth="1"/>
    <col min="26" max="26" width="11.85546875" customWidth="1"/>
  </cols>
  <sheetData>
    <row r="2" spans="1:26" x14ac:dyDescent="0.25">
      <c r="C2" s="32">
        <v>44927</v>
      </c>
      <c r="D2" s="33"/>
      <c r="E2" s="33"/>
      <c r="F2" s="33"/>
      <c r="G2" s="33"/>
      <c r="H2" s="34"/>
      <c r="I2" s="32">
        <v>44958</v>
      </c>
      <c r="J2" s="33"/>
      <c r="K2" s="33"/>
      <c r="L2" s="33"/>
      <c r="M2" s="33"/>
      <c r="N2" s="34"/>
      <c r="O2" s="32">
        <v>44986</v>
      </c>
      <c r="P2" s="33"/>
      <c r="Q2" s="33"/>
      <c r="R2" s="33"/>
      <c r="S2" s="33"/>
      <c r="T2" s="34"/>
      <c r="U2" s="32">
        <v>45017</v>
      </c>
      <c r="V2" s="33"/>
      <c r="W2" s="33"/>
      <c r="X2" s="33"/>
      <c r="Y2" s="33"/>
      <c r="Z2" s="34"/>
    </row>
    <row r="3" spans="1:26" x14ac:dyDescent="0.25">
      <c r="A3" s="10"/>
      <c r="B3" s="11"/>
      <c r="C3" s="12" t="s">
        <v>72</v>
      </c>
      <c r="D3" s="12" t="s">
        <v>68</v>
      </c>
      <c r="E3" s="12" t="s">
        <v>141</v>
      </c>
      <c r="F3" s="12" t="s">
        <v>67</v>
      </c>
      <c r="G3" s="12" t="s">
        <v>142</v>
      </c>
      <c r="H3" s="12" t="s">
        <v>143</v>
      </c>
      <c r="I3" s="12" t="s">
        <v>72</v>
      </c>
      <c r="J3" s="12" t="s">
        <v>68</v>
      </c>
      <c r="K3" s="12" t="s">
        <v>141</v>
      </c>
      <c r="L3" s="12" t="s">
        <v>67</v>
      </c>
      <c r="M3" s="12" t="s">
        <v>142</v>
      </c>
      <c r="N3" s="12" t="s">
        <v>143</v>
      </c>
      <c r="O3" s="12" t="s">
        <v>72</v>
      </c>
      <c r="P3" s="12" t="s">
        <v>68</v>
      </c>
      <c r="Q3" s="12" t="s">
        <v>141</v>
      </c>
      <c r="R3" s="12" t="s">
        <v>67</v>
      </c>
      <c r="S3" s="12" t="s">
        <v>142</v>
      </c>
      <c r="T3" s="12" t="s">
        <v>143</v>
      </c>
      <c r="U3" s="12" t="s">
        <v>72</v>
      </c>
      <c r="V3" s="12" t="s">
        <v>68</v>
      </c>
      <c r="W3" s="12" t="s">
        <v>141</v>
      </c>
      <c r="X3" s="12" t="s">
        <v>67</v>
      </c>
      <c r="Y3" s="12" t="s">
        <v>142</v>
      </c>
      <c r="Z3" s="12" t="s">
        <v>143</v>
      </c>
    </row>
    <row r="4" spans="1:26" x14ac:dyDescent="0.25">
      <c r="A4" s="13" t="s">
        <v>144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16"/>
      <c r="B5" s="14"/>
      <c r="C5" s="15"/>
      <c r="D5" s="17"/>
      <c r="E5" s="15"/>
      <c r="F5" s="15"/>
      <c r="G5" s="15"/>
      <c r="H5" s="15"/>
      <c r="I5" s="15"/>
      <c r="J5" s="17"/>
      <c r="K5" s="15"/>
      <c r="L5" s="15"/>
      <c r="M5" s="15"/>
      <c r="N5" s="15"/>
      <c r="O5" s="15"/>
      <c r="P5" s="17"/>
      <c r="Q5" s="15"/>
      <c r="R5" s="15"/>
      <c r="S5" s="15"/>
      <c r="T5" s="15"/>
      <c r="U5" s="15"/>
      <c r="V5" s="17"/>
      <c r="W5" s="15"/>
      <c r="X5" s="15"/>
      <c r="Y5" s="15"/>
      <c r="Z5" s="15"/>
    </row>
    <row r="6" spans="1:26" x14ac:dyDescent="0.25">
      <c r="A6" s="16" t="s">
        <v>139</v>
      </c>
      <c r="B6" s="14" t="s">
        <v>140</v>
      </c>
      <c r="C6" s="15">
        <f>+'400'!AI13</f>
        <v>-1000000</v>
      </c>
      <c r="D6" s="17">
        <f>+D7</f>
        <v>1.0867260000000001</v>
      </c>
      <c r="E6" s="15">
        <f>+C6*D6</f>
        <v>-1086726</v>
      </c>
      <c r="F6" s="15"/>
      <c r="G6" s="15">
        <v>-1250000</v>
      </c>
      <c r="H6" s="15">
        <f>+E6-G6</f>
        <v>163274</v>
      </c>
      <c r="I6" s="15">
        <f>+'400'!AI13</f>
        <v>-1000000</v>
      </c>
      <c r="J6" s="17">
        <f>+J7</f>
        <v>1.0595079999999999</v>
      </c>
      <c r="K6" s="15">
        <f>+I6*J6</f>
        <v>-1059508</v>
      </c>
      <c r="L6" s="15"/>
      <c r="M6" s="15">
        <f>+'400'!BJ13</f>
        <v>-1250000</v>
      </c>
      <c r="N6" s="15">
        <f>+K6-M6</f>
        <v>190492</v>
      </c>
      <c r="O6" s="15">
        <f>+'400'!AK13</f>
        <v>-1000000</v>
      </c>
      <c r="P6" s="17">
        <f>+P7</f>
        <v>1.0872310999999999</v>
      </c>
      <c r="Q6" s="15">
        <f>+O6*P6</f>
        <v>-1087231.0999999999</v>
      </c>
      <c r="R6" s="15"/>
      <c r="S6" s="15">
        <f>+'400'!BK13</f>
        <v>-1250000</v>
      </c>
      <c r="T6" s="15">
        <f>+Q6-S6</f>
        <v>162768.90000000014</v>
      </c>
      <c r="U6" s="15">
        <f>+'400'!AL13</f>
        <v>-1000000</v>
      </c>
      <c r="V6" s="17">
        <f>+V7</f>
        <v>1.103208</v>
      </c>
      <c r="W6" s="15">
        <f>+U6*V6</f>
        <v>-1103208</v>
      </c>
      <c r="X6" s="15"/>
      <c r="Y6" s="15">
        <f>+'400'!BL13</f>
        <v>-1250000</v>
      </c>
      <c r="Z6" s="15">
        <f>+W6-Y6</f>
        <v>146792</v>
      </c>
    </row>
    <row r="7" spans="1:26" x14ac:dyDescent="0.25">
      <c r="A7" s="16" t="s">
        <v>82</v>
      </c>
      <c r="B7" s="14" t="s">
        <v>11</v>
      </c>
      <c r="C7" s="15">
        <f>+'400'!AI14</f>
        <v>-1462000</v>
      </c>
      <c r="D7" s="17">
        <f>+'400'!AZ2</f>
        <v>1.0867260000000001</v>
      </c>
      <c r="E7" s="15">
        <f>+C7*D7</f>
        <v>-1588793.412</v>
      </c>
      <c r="F7" s="15"/>
      <c r="G7" s="15">
        <v>-1800000</v>
      </c>
      <c r="H7" s="15">
        <f>+E7-G7</f>
        <v>211206.58799999999</v>
      </c>
      <c r="I7" s="15">
        <f>+'400'!AI14</f>
        <v>-1462000</v>
      </c>
      <c r="J7" s="17">
        <f>+'400'!BA2</f>
        <v>1.0595079999999999</v>
      </c>
      <c r="K7" s="15">
        <f>+I7*J7</f>
        <v>-1549000.6959999998</v>
      </c>
      <c r="L7" s="15"/>
      <c r="M7" s="15">
        <f>+'400'!BJ14</f>
        <v>-1800000</v>
      </c>
      <c r="N7" s="15">
        <f>+K7-M7</f>
        <v>250999.30400000024</v>
      </c>
      <c r="O7" s="15">
        <f>+'400'!AK14</f>
        <v>-1462000</v>
      </c>
      <c r="P7" s="17">
        <f>+'400'!BB2</f>
        <v>1.0872310999999999</v>
      </c>
      <c r="Q7" s="15">
        <f>+O7*P7</f>
        <v>-1589531.8681999999</v>
      </c>
      <c r="R7" s="15"/>
      <c r="S7" s="15">
        <f>+'400'!BK14</f>
        <v>-1800000</v>
      </c>
      <c r="T7" s="15">
        <f>+Q7-S7</f>
        <v>210468.13180000009</v>
      </c>
      <c r="U7" s="15">
        <f>+'400'!AL14</f>
        <v>-1462000</v>
      </c>
      <c r="V7" s="17">
        <f>+'400'!BC2</f>
        <v>1.103208</v>
      </c>
      <c r="W7" s="15">
        <f>+U7*V7</f>
        <v>-1612890.0959999999</v>
      </c>
      <c r="X7" s="15"/>
      <c r="Y7" s="15">
        <f>+'400'!BL14</f>
        <v>-1800000</v>
      </c>
      <c r="Z7" s="15">
        <f>+W7-Y7</f>
        <v>187109.9040000001</v>
      </c>
    </row>
    <row r="8" spans="1:26" x14ac:dyDescent="0.25">
      <c r="A8" s="16" t="s">
        <v>83</v>
      </c>
      <c r="B8" s="14" t="s">
        <v>12</v>
      </c>
      <c r="C8" s="15">
        <f>+'400'!AI15</f>
        <v>-191498</v>
      </c>
      <c r="D8" s="17">
        <f>+D7</f>
        <v>1.0867260000000001</v>
      </c>
      <c r="E8" s="15">
        <f>+C8*D8</f>
        <v>-208105.85554800002</v>
      </c>
      <c r="F8" s="15"/>
      <c r="G8" s="15">
        <f>+'400'!BI15</f>
        <v>-204213.46719999998</v>
      </c>
      <c r="H8" s="15">
        <f t="shared" ref="H8:H9" si="0">+E8-G8</f>
        <v>-3892.3883480000368</v>
      </c>
      <c r="I8" s="15">
        <f>+'400'!AJ15</f>
        <v>-402145.8</v>
      </c>
      <c r="J8" s="17">
        <f>+J7</f>
        <v>1.0595079999999999</v>
      </c>
      <c r="K8" s="15">
        <f>+I8*J8</f>
        <v>-426076.69226639997</v>
      </c>
      <c r="L8" s="15"/>
      <c r="M8" s="15">
        <f>+'400'!BJ15</f>
        <v>-432682.07107999979</v>
      </c>
      <c r="N8" s="15">
        <f t="shared" ref="N8:N9" si="1">+K8-M8</f>
        <v>6605.3788135998184</v>
      </c>
      <c r="O8" s="15">
        <f>+'400'!AK15</f>
        <v>-651093.19999999995</v>
      </c>
      <c r="P8" s="17">
        <f>+P7</f>
        <v>1.0872310999999999</v>
      </c>
      <c r="Q8" s="15">
        <f>+O8*P8</f>
        <v>-707888.77603851992</v>
      </c>
      <c r="R8" s="15"/>
      <c r="S8" s="15">
        <f>+'400'!BK15</f>
        <v>-696790.3677399999</v>
      </c>
      <c r="T8" s="15">
        <f t="shared" ref="T8:T9" si="2">+Q8-S8</f>
        <v>-11098.408298520022</v>
      </c>
      <c r="U8" s="15">
        <f>+'400'!AL15</f>
        <v>-785141.8</v>
      </c>
      <c r="V8" s="17">
        <f>+V7</f>
        <v>1.103208</v>
      </c>
      <c r="W8" s="15">
        <f>+U8*V8</f>
        <v>-866174.71489439998</v>
      </c>
      <c r="X8" s="15"/>
      <c r="Y8" s="15">
        <f>+'400'!BL15</f>
        <v>-842112.45500000007</v>
      </c>
      <c r="Z8" s="15">
        <f t="shared" ref="Z8:Z9" si="3">+W8-Y8</f>
        <v>-24062.259894399904</v>
      </c>
    </row>
    <row r="9" spans="1:26" x14ac:dyDescent="0.25">
      <c r="A9" s="16" t="s">
        <v>138</v>
      </c>
      <c r="B9" s="14" t="s">
        <v>61</v>
      </c>
      <c r="C9" s="15">
        <f>+'400'!AI70</f>
        <v>191498</v>
      </c>
      <c r="D9" s="17">
        <f>+D7</f>
        <v>1.0867260000000001</v>
      </c>
      <c r="E9" s="15">
        <f t="shared" ref="E9" si="4">+C9*D9</f>
        <v>208105.85554800002</v>
      </c>
      <c r="F9" s="15"/>
      <c r="G9" s="15">
        <f>+'400'!BI70</f>
        <v>204213.46719999998</v>
      </c>
      <c r="H9" s="15">
        <f t="shared" si="0"/>
        <v>3892.3883480000368</v>
      </c>
      <c r="I9" s="15">
        <f>+'400'!AJ70</f>
        <v>402145.8</v>
      </c>
      <c r="J9" s="17">
        <f>+J7</f>
        <v>1.0595079999999999</v>
      </c>
      <c r="K9" s="15">
        <f t="shared" ref="K9" si="5">+I9*J9</f>
        <v>426076.69226639997</v>
      </c>
      <c r="L9" s="15"/>
      <c r="M9" s="15">
        <f>+'400'!BJ70</f>
        <v>432682.07107999979</v>
      </c>
      <c r="N9" s="15">
        <f t="shared" si="1"/>
        <v>-6605.3788135998184</v>
      </c>
      <c r="O9" s="15">
        <f>+'400'!AK70</f>
        <v>651093.19999999995</v>
      </c>
      <c r="P9" s="17">
        <f>+P7</f>
        <v>1.0872310999999999</v>
      </c>
      <c r="Q9" s="15">
        <f t="shared" ref="Q9" si="6">+O9*P9</f>
        <v>707888.77603851992</v>
      </c>
      <c r="R9" s="15"/>
      <c r="S9" s="15">
        <f>+'400'!BK70</f>
        <v>696790.3677399999</v>
      </c>
      <c r="T9" s="15">
        <f t="shared" si="2"/>
        <v>11098.408298520022</v>
      </c>
      <c r="U9" s="15">
        <f>+'400'!AL70</f>
        <v>785141.8</v>
      </c>
      <c r="V9" s="17">
        <f>+V7</f>
        <v>1.103208</v>
      </c>
      <c r="W9" s="15">
        <f t="shared" ref="W9" si="7">+U9*V9</f>
        <v>866174.71489439998</v>
      </c>
      <c r="X9" s="15"/>
      <c r="Y9" s="15">
        <f>+'400'!BL70</f>
        <v>842112.45500000007</v>
      </c>
      <c r="Z9" s="15">
        <f t="shared" si="3"/>
        <v>24062.259894399904</v>
      </c>
    </row>
    <row r="10" spans="1:26" x14ac:dyDescent="0.25">
      <c r="A10" s="16"/>
      <c r="B10" s="14"/>
      <c r="C10" s="15"/>
      <c r="D10" s="17"/>
      <c r="E10" s="15"/>
      <c r="F10" s="15"/>
      <c r="G10" s="15"/>
      <c r="H10" s="18">
        <f>SUM(H6:H9)</f>
        <v>374480.58799999999</v>
      </c>
      <c r="I10" s="15"/>
      <c r="J10" s="17"/>
      <c r="K10" s="15"/>
      <c r="L10" s="15"/>
      <c r="M10" s="15"/>
      <c r="N10" s="18">
        <f>SUM(N6:N9)</f>
        <v>441491.30400000024</v>
      </c>
      <c r="O10" s="15"/>
      <c r="P10" s="17"/>
      <c r="Q10" s="15"/>
      <c r="R10" s="15"/>
      <c r="S10" s="15"/>
      <c r="T10" s="18">
        <f>SUM(T6:T9)</f>
        <v>373237.03180000023</v>
      </c>
      <c r="U10" s="15"/>
      <c r="V10" s="17"/>
      <c r="W10" s="15"/>
      <c r="X10" s="15"/>
      <c r="Y10" s="15"/>
      <c r="Z10" s="18">
        <f>SUM(Z6:Z9)</f>
        <v>333901.9040000001</v>
      </c>
    </row>
    <row r="11" spans="1:26" x14ac:dyDescent="0.25">
      <c r="A11" s="19"/>
      <c r="B11" s="20"/>
      <c r="C11" s="21"/>
      <c r="D11" s="22"/>
      <c r="E11" s="21"/>
      <c r="F11" s="21"/>
      <c r="G11" s="21"/>
      <c r="H11" s="21"/>
      <c r="I11" s="21"/>
      <c r="J11" s="22"/>
      <c r="K11" s="21"/>
      <c r="L11" s="21"/>
      <c r="M11" s="21"/>
      <c r="N11" s="21"/>
      <c r="O11" s="21"/>
      <c r="P11" s="22"/>
      <c r="Q11" s="21"/>
      <c r="R11" s="21"/>
      <c r="S11" s="21"/>
      <c r="T11" s="21"/>
      <c r="U11" s="21"/>
      <c r="V11" s="22"/>
      <c r="W11" s="21"/>
      <c r="X11" s="21"/>
      <c r="Y11" s="21"/>
      <c r="Z11" s="21"/>
    </row>
    <row r="12" spans="1:26" x14ac:dyDescent="0.25">
      <c r="A12" s="23" t="s">
        <v>145</v>
      </c>
      <c r="B12" s="14"/>
      <c r="C12" s="15"/>
      <c r="D12" s="17"/>
      <c r="E12" s="15"/>
      <c r="F12" s="15"/>
      <c r="G12" s="15"/>
      <c r="H12" s="15"/>
      <c r="I12" s="15"/>
      <c r="J12" s="17"/>
      <c r="K12" s="15"/>
      <c r="L12" s="15"/>
      <c r="M12" s="15"/>
      <c r="N12" s="15"/>
      <c r="O12" s="15"/>
      <c r="P12" s="17"/>
      <c r="Q12" s="15"/>
      <c r="R12" s="15"/>
      <c r="S12" s="15"/>
      <c r="T12" s="15"/>
      <c r="U12" s="15"/>
      <c r="V12" s="17"/>
      <c r="W12" s="15"/>
      <c r="X12" s="15"/>
      <c r="Y12" s="15"/>
      <c r="Z12" s="15"/>
    </row>
    <row r="13" spans="1:26" x14ac:dyDescent="0.25">
      <c r="A13" s="16" t="s">
        <v>146</v>
      </c>
      <c r="B13" s="14"/>
      <c r="C13" s="15">
        <f>SUM('400'!AI16:AI69)</f>
        <v>-191498</v>
      </c>
      <c r="D13" s="17">
        <f>+D9</f>
        <v>1.0867260000000001</v>
      </c>
      <c r="E13" s="15">
        <f>+C13*D13</f>
        <v>-208105.85554800002</v>
      </c>
      <c r="F13" s="17">
        <f>+'400'!AZ68</f>
        <v>1.0664</v>
      </c>
      <c r="G13" s="15">
        <f>+C13*F13</f>
        <v>-204213.46720000001</v>
      </c>
      <c r="H13" s="15">
        <f t="shared" ref="H13" si="8">+E13-G13</f>
        <v>-3892.3883480000077</v>
      </c>
      <c r="I13" s="15">
        <f>SUM('400'!AJ16:AJ69)</f>
        <v>-402145.8</v>
      </c>
      <c r="J13" s="17">
        <f>+J9</f>
        <v>1.0595079999999999</v>
      </c>
      <c r="K13" s="15">
        <f>+I13*J13</f>
        <v>-426076.69226639997</v>
      </c>
      <c r="L13" s="17"/>
      <c r="M13" s="15">
        <f>-'400'!BJ70</f>
        <v>-432682.07107999979</v>
      </c>
      <c r="N13" s="15">
        <f t="shared" ref="N13" si="9">+K13-M13</f>
        <v>6605.3788135998184</v>
      </c>
      <c r="O13" s="15">
        <f>SUM('400'!AK16:AK69)</f>
        <v>-651093.19999999995</v>
      </c>
      <c r="P13" s="17">
        <f>+P9</f>
        <v>1.0872310999999999</v>
      </c>
      <c r="Q13" s="15">
        <f>+O13*P13</f>
        <v>-707888.77603851992</v>
      </c>
      <c r="R13" s="17"/>
      <c r="S13" s="15">
        <f>-'400'!BK70</f>
        <v>-696790.3677399999</v>
      </c>
      <c r="T13" s="15">
        <f t="shared" ref="T13" si="10">+Q13-S13</f>
        <v>-11098.408298520022</v>
      </c>
      <c r="U13" s="15">
        <f>SUM('400'!AL16:AL69)</f>
        <v>-785141.8</v>
      </c>
      <c r="V13" s="17">
        <f>+V9</f>
        <v>1.103208</v>
      </c>
      <c r="W13" s="15">
        <f>+U13*V13</f>
        <v>-866174.71489439998</v>
      </c>
      <c r="X13" s="17"/>
      <c r="Y13" s="15">
        <f>-'400'!BL70</f>
        <v>-842112.45500000007</v>
      </c>
      <c r="Z13" s="15">
        <f t="shared" ref="Z13" si="11">+W13-Y13</f>
        <v>-24062.259894399904</v>
      </c>
    </row>
    <row r="14" spans="1:26" x14ac:dyDescent="0.25">
      <c r="A14" s="16"/>
      <c r="B14" s="14"/>
      <c r="C14" s="15"/>
      <c r="D14" s="17"/>
      <c r="E14" s="15"/>
      <c r="F14" s="15"/>
      <c r="G14" s="15"/>
      <c r="H14" s="15"/>
      <c r="I14" s="15"/>
      <c r="J14" s="17"/>
      <c r="K14" s="15"/>
      <c r="L14" s="15"/>
      <c r="M14" s="15"/>
      <c r="N14" s="15"/>
      <c r="O14" s="15"/>
      <c r="P14" s="17"/>
      <c r="Q14" s="15"/>
      <c r="R14" s="15"/>
      <c r="S14" s="15"/>
      <c r="T14" s="15"/>
      <c r="U14" s="15"/>
      <c r="V14" s="17"/>
      <c r="W14" s="15"/>
      <c r="X14" s="15"/>
      <c r="Y14" s="15"/>
      <c r="Z14" s="15"/>
    </row>
    <row r="15" spans="1:26" x14ac:dyDescent="0.25">
      <c r="A15" s="19"/>
      <c r="B15" s="20"/>
      <c r="C15" s="21"/>
      <c r="D15" s="22"/>
      <c r="E15" s="21"/>
      <c r="F15" s="21"/>
      <c r="G15" s="21"/>
      <c r="H15" s="21"/>
      <c r="I15" s="21"/>
      <c r="J15" s="22"/>
      <c r="K15" s="21"/>
      <c r="L15" s="21"/>
      <c r="M15" s="21"/>
      <c r="N15" s="21"/>
      <c r="O15" s="21"/>
      <c r="P15" s="22"/>
      <c r="Q15" s="21"/>
      <c r="R15" s="21"/>
      <c r="S15" s="21"/>
      <c r="T15" s="21"/>
      <c r="U15" s="21"/>
      <c r="V15" s="22"/>
      <c r="W15" s="21"/>
      <c r="X15" s="21"/>
      <c r="Y15" s="21"/>
      <c r="Z15" s="21"/>
    </row>
    <row r="16" spans="1:26" s="28" customFormat="1" x14ac:dyDescent="0.25">
      <c r="A16" s="24" t="s">
        <v>143</v>
      </c>
      <c r="B16" s="25"/>
      <c r="C16" s="26"/>
      <c r="D16" s="27"/>
      <c r="E16" s="26"/>
      <c r="F16" s="26"/>
      <c r="G16" s="26"/>
      <c r="H16" s="26">
        <f>+H13+H10</f>
        <v>370588.19965199998</v>
      </c>
      <c r="I16" s="26"/>
      <c r="J16" s="27"/>
      <c r="K16" s="26"/>
      <c r="L16" s="26"/>
      <c r="M16" s="26"/>
      <c r="N16" s="26">
        <f>+N13+N10</f>
        <v>448096.68281360005</v>
      </c>
      <c r="O16" s="26"/>
      <c r="P16" s="27"/>
      <c r="Q16" s="26"/>
      <c r="R16" s="26"/>
      <c r="S16" s="26"/>
      <c r="T16" s="26">
        <f>+T13+T10</f>
        <v>362138.62350148021</v>
      </c>
      <c r="U16" s="26"/>
      <c r="V16" s="27"/>
      <c r="W16" s="26"/>
      <c r="X16" s="26"/>
      <c r="Y16" s="26"/>
      <c r="Z16" s="26">
        <f>+Z13+Z10</f>
        <v>309839.64410560019</v>
      </c>
    </row>
    <row r="17" spans="1:26" x14ac:dyDescent="0.25">
      <c r="A17" s="16"/>
      <c r="B17" s="14"/>
      <c r="C17" s="15"/>
      <c r="D17" s="17"/>
      <c r="E17" s="15"/>
      <c r="F17" s="15"/>
      <c r="G17" s="15"/>
      <c r="H17" s="15"/>
      <c r="I17" s="15"/>
      <c r="J17" s="17"/>
      <c r="K17" s="15"/>
      <c r="L17" s="15"/>
      <c r="M17" s="15"/>
      <c r="N17" s="15"/>
      <c r="O17" s="15"/>
      <c r="P17" s="17"/>
      <c r="Q17" s="15"/>
      <c r="R17" s="15"/>
      <c r="S17" s="15"/>
      <c r="T17" s="15"/>
      <c r="U17" s="15"/>
      <c r="V17" s="17"/>
      <c r="W17" s="15"/>
      <c r="X17" s="15"/>
      <c r="Y17" s="15"/>
      <c r="Z17" s="15"/>
    </row>
    <row r="18" spans="1:26" x14ac:dyDescent="0.25">
      <c r="A18" s="16"/>
      <c r="B18" s="14"/>
      <c r="C18" s="15"/>
      <c r="D18" s="17"/>
      <c r="E18" s="15"/>
      <c r="F18" s="15"/>
      <c r="G18" s="15"/>
      <c r="H18" s="15"/>
      <c r="I18" s="15"/>
      <c r="J18" s="17"/>
      <c r="K18" s="15"/>
      <c r="L18" s="15"/>
      <c r="M18" s="15"/>
      <c r="N18" s="15"/>
      <c r="O18" s="15"/>
      <c r="P18" s="17"/>
      <c r="Q18" s="15"/>
      <c r="R18" s="15"/>
      <c r="S18" s="15"/>
      <c r="T18" s="15"/>
      <c r="U18" s="15"/>
      <c r="V18" s="17"/>
      <c r="W18" s="15"/>
      <c r="X18" s="15"/>
      <c r="Y18" s="15"/>
      <c r="Z18" s="15"/>
    </row>
    <row r="19" spans="1:26" s="28" customFormat="1" x14ac:dyDescent="0.25">
      <c r="A19" s="24" t="s">
        <v>147</v>
      </c>
      <c r="B19" s="25"/>
      <c r="C19" s="26"/>
      <c r="D19" s="27"/>
      <c r="E19" s="26"/>
      <c r="F19" s="26"/>
      <c r="G19" s="26"/>
      <c r="H19" s="26">
        <f>+'400'!BI71</f>
        <v>370588.19965199905</v>
      </c>
      <c r="I19" s="26"/>
      <c r="J19" s="27"/>
      <c r="K19" s="26"/>
      <c r="L19" s="26"/>
      <c r="M19" s="26"/>
      <c r="N19" s="26">
        <f>+'400'!BJ71</f>
        <v>448096.6828136004</v>
      </c>
      <c r="O19" s="26"/>
      <c r="P19" s="27"/>
      <c r="Q19" s="26"/>
      <c r="R19" s="26"/>
      <c r="S19" s="26"/>
      <c r="T19" s="26">
        <f>+'400'!BK71</f>
        <v>362138.62350148079</v>
      </c>
      <c r="U19" s="26"/>
      <c r="V19" s="27"/>
      <c r="W19" s="26"/>
      <c r="X19" s="26"/>
      <c r="Y19" s="26"/>
      <c r="Z19" s="26">
        <f>+'400'!BL71</f>
        <v>309839.64410560019</v>
      </c>
    </row>
    <row r="20" spans="1:26" x14ac:dyDescent="0.25">
      <c r="A20" s="16"/>
      <c r="B20" s="14"/>
      <c r="C20" s="15"/>
      <c r="D20" s="29"/>
      <c r="E20" s="15"/>
      <c r="F20" s="15"/>
      <c r="G20" s="15"/>
      <c r="H20" s="15"/>
      <c r="I20" s="15"/>
      <c r="J20" s="29"/>
      <c r="K20" s="15"/>
      <c r="L20" s="15"/>
      <c r="M20" s="15"/>
      <c r="N20" s="15"/>
      <c r="O20" s="15"/>
      <c r="P20" s="29"/>
      <c r="Q20" s="15"/>
      <c r="R20" s="15"/>
      <c r="S20" s="15"/>
      <c r="T20" s="15"/>
      <c r="U20" s="15"/>
      <c r="V20" s="29"/>
      <c r="W20" s="15"/>
      <c r="X20" s="15"/>
      <c r="Y20" s="15"/>
      <c r="Z20" s="15"/>
    </row>
    <row r="21" spans="1:26" s="28" customFormat="1" x14ac:dyDescent="0.25">
      <c r="A21" s="24" t="s">
        <v>148</v>
      </c>
      <c r="B21" s="25"/>
      <c r="C21" s="26"/>
      <c r="D21" s="30"/>
      <c r="E21" s="26"/>
      <c r="F21" s="26"/>
      <c r="G21" s="26"/>
      <c r="H21" s="26">
        <f>+H19-H16</f>
        <v>-9.3132257461547852E-10</v>
      </c>
      <c r="I21" s="26"/>
      <c r="J21" s="30"/>
      <c r="K21" s="26"/>
      <c r="L21" s="26"/>
      <c r="M21" s="26"/>
      <c r="N21" s="26">
        <f>+N19-N16</f>
        <v>0</v>
      </c>
      <c r="O21" s="26"/>
      <c r="P21" s="30"/>
      <c r="Q21" s="26"/>
      <c r="R21" s="26"/>
      <c r="S21" s="26"/>
      <c r="T21" s="26">
        <f>+T19-T16</f>
        <v>5.8207660913467407E-10</v>
      </c>
      <c r="U21" s="26"/>
      <c r="V21" s="30"/>
      <c r="W21" s="26"/>
      <c r="X21" s="26"/>
      <c r="Y21" s="26"/>
      <c r="Z21" s="26">
        <f>+Z19-Z16</f>
        <v>0</v>
      </c>
    </row>
    <row r="22" spans="1:26" x14ac:dyDescent="0.25">
      <c r="C22" s="2"/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6" x14ac:dyDescent="0.25">
      <c r="C23" s="2"/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6" x14ac:dyDescent="0.25">
      <c r="C24" s="2"/>
      <c r="D24" s="3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6" x14ac:dyDescent="0.25">
      <c r="C25" s="2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6" x14ac:dyDescent="0.25">
      <c r="C26" s="2"/>
      <c r="D26" s="3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6" x14ac:dyDescent="0.25">
      <c r="C27" s="2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6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6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6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4">
    <mergeCell ref="C2:H2"/>
    <mergeCell ref="I2:N2"/>
    <mergeCell ref="O2:T2"/>
    <mergeCell ref="U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400</vt:lpstr>
      <vt:lpstr>CTA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Terence Kershaw</dc:creator>
  <cp:lastModifiedBy>Terry Kershaw</cp:lastModifiedBy>
  <dcterms:created xsi:type="dcterms:W3CDTF">2023-05-03T12:20:55Z</dcterms:created>
  <dcterms:modified xsi:type="dcterms:W3CDTF">2023-06-19T18:59:27Z</dcterms:modified>
</cp:coreProperties>
</file>