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jso\Desktop\Testing\"/>
    </mc:Choice>
  </mc:AlternateContent>
  <xr:revisionPtr revIDLastSave="0" documentId="13_ncr:1_{FC2C65F0-80CE-4F83-AB70-C150D8F73BBA}" xr6:coauthVersionLast="45" xr6:coauthVersionMax="45" xr10:uidLastSave="{00000000-0000-0000-0000-000000000000}"/>
  <bookViews>
    <workbookView xWindow="28680" yWindow="-120" windowWidth="29040" windowHeight="15840" activeTab="2" xr2:uid="{6C62D8FC-AC0D-4D9D-AE1C-0883991852F2}"/>
  </bookViews>
  <sheets>
    <sheet name="Calculations" sheetId="1" r:id="rId1"/>
    <sheet name="Calculated Wages (small sample)" sheetId="24" r:id="rId2"/>
    <sheet name="EE Info" sheetId="10" r:id="rId3"/>
    <sheet name="EE Info (ALL)" sheetId="25" r:id="rId4"/>
    <sheet name="Calculated Wages (ALL)" sheetId="23" r:id="rId5"/>
    <sheet name="OT &amp; Lost Time Rate" sheetId="15" r:id="rId6"/>
    <sheet name="2020 Paid Days &amp; Holidays" sheetId="16" r:id="rId7"/>
    <sheet name="FY2020 Paid Days &amp; Holidays" sheetId="20" state="hidden" r:id="rId8"/>
    <sheet name="OT &amp; Lost Time Rates" sheetId="21" state="hidden" r:id="rId9"/>
    <sheet name="Seasonal Rate" sheetId="22" state="hidden" r:id="rId10"/>
    <sheet name="2020 Paid Days &amp; Holidays by WH" sheetId="19" state="hidden" r:id="rId11"/>
    <sheet name="Diff_LU" sheetId="3" r:id="rId12"/>
    <sheet name="WH_LU" sheetId="4" r:id="rId13"/>
    <sheet name="Dept_LU" sheetId="5" r:id="rId14"/>
    <sheet name="VacationDay-Hrly" sheetId="6" r:id="rId15"/>
    <sheet name="VacationDay-Salary" sheetId="7" r:id="rId16"/>
    <sheet name="IL-Vac Coverage" sheetId="8" r:id="rId17"/>
    <sheet name="IL-Vac Coverage Factor" sheetId="17" r:id="rId18"/>
    <sheet name="Review Rate" sheetId="9" r:id="rId19"/>
  </sheets>
  <externalReferences>
    <externalReference r:id="rId20"/>
  </externalReferences>
  <definedNames>
    <definedName name="dept_lu">[1]Tables!$I$1:$K$29</definedName>
    <definedName name="Diff_LU">[1]Tables!$A$1:$B$12</definedName>
    <definedName name="WH_LU">[1]Tables!$E$1:$G$7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 i="10" l="1"/>
  <c r="B3" i="10" s="1"/>
  <c r="C3" i="10"/>
  <c r="D3" i="10"/>
  <c r="L3" i="10"/>
  <c r="P3" i="10" s="1"/>
  <c r="O3" i="10"/>
  <c r="A4" i="10"/>
  <c r="B4" i="10" s="1"/>
  <c r="C4" i="10"/>
  <c r="D4" i="10"/>
  <c r="L4" i="10"/>
  <c r="P4" i="10" s="1"/>
  <c r="O4" i="10"/>
  <c r="A7" i="10"/>
  <c r="B7" i="10" s="1"/>
  <c r="C7" i="10"/>
  <c r="D7" i="10"/>
  <c r="L7" i="10"/>
  <c r="P7" i="10" s="1"/>
  <c r="O7" i="10"/>
  <c r="A8" i="10"/>
  <c r="B8" i="10" s="1"/>
  <c r="C8" i="10"/>
  <c r="D8" i="10"/>
  <c r="L8" i="10"/>
  <c r="P8" i="10" s="1"/>
  <c r="O8" i="10"/>
  <c r="O78" i="25"/>
  <c r="L78" i="25"/>
  <c r="D78" i="25"/>
  <c r="C78" i="25"/>
  <c r="A78" i="25"/>
  <c r="B78" i="25" s="1"/>
  <c r="O77" i="25"/>
  <c r="L77" i="25"/>
  <c r="D77" i="25"/>
  <c r="C77" i="25"/>
  <c r="A77" i="25"/>
  <c r="B77" i="25" s="1"/>
  <c r="O76" i="25"/>
  <c r="L76" i="25"/>
  <c r="D76" i="25"/>
  <c r="C76" i="25"/>
  <c r="B76" i="25"/>
  <c r="A76" i="25"/>
  <c r="O75" i="25"/>
  <c r="L75" i="25"/>
  <c r="D75" i="25"/>
  <c r="C75" i="25"/>
  <c r="A75" i="25"/>
  <c r="B75" i="25" s="1"/>
  <c r="O74" i="25"/>
  <c r="L74" i="25"/>
  <c r="D74" i="25"/>
  <c r="C74" i="25"/>
  <c r="A74" i="25"/>
  <c r="B74" i="25" s="1"/>
  <c r="O73" i="25"/>
  <c r="L73" i="25"/>
  <c r="D73" i="25"/>
  <c r="C73" i="25"/>
  <c r="B73" i="25"/>
  <c r="A73" i="25"/>
  <c r="O72" i="25"/>
  <c r="L72" i="25"/>
  <c r="D72" i="25"/>
  <c r="C72" i="25"/>
  <c r="A72" i="25"/>
  <c r="B72" i="25" s="1"/>
  <c r="O71" i="25"/>
  <c r="L71" i="25"/>
  <c r="D71" i="25"/>
  <c r="C71" i="25"/>
  <c r="A71" i="25"/>
  <c r="B71" i="25" s="1"/>
  <c r="O70" i="25"/>
  <c r="L70" i="25"/>
  <c r="D70" i="25"/>
  <c r="C70" i="25"/>
  <c r="B70" i="25"/>
  <c r="A70" i="25"/>
  <c r="O69" i="25"/>
  <c r="L69" i="25"/>
  <c r="D69" i="25"/>
  <c r="C69" i="25"/>
  <c r="A69" i="25"/>
  <c r="B69" i="25" s="1"/>
  <c r="O68" i="25"/>
  <c r="L68" i="25"/>
  <c r="D68" i="25"/>
  <c r="C68" i="25"/>
  <c r="A68" i="25"/>
  <c r="B68" i="25" s="1"/>
  <c r="O67" i="25"/>
  <c r="L67" i="25"/>
  <c r="D67" i="25"/>
  <c r="C67" i="25"/>
  <c r="B67" i="25"/>
  <c r="A67" i="25"/>
  <c r="O66" i="25"/>
  <c r="L66" i="25"/>
  <c r="D66" i="25"/>
  <c r="C66" i="25"/>
  <c r="A66" i="25"/>
  <c r="B66" i="25" s="1"/>
  <c r="O65" i="25"/>
  <c r="L65" i="25"/>
  <c r="D65" i="25"/>
  <c r="C65" i="25"/>
  <c r="A65" i="25"/>
  <c r="B65" i="25" s="1"/>
  <c r="O64" i="25"/>
  <c r="L64" i="25"/>
  <c r="D64" i="25"/>
  <c r="C64" i="25"/>
  <c r="B64" i="25"/>
  <c r="A64" i="25"/>
  <c r="O63" i="25"/>
  <c r="L63" i="25"/>
  <c r="D63" i="25"/>
  <c r="C63" i="25"/>
  <c r="A63" i="25"/>
  <c r="B63" i="25" s="1"/>
  <c r="O62" i="25"/>
  <c r="L62" i="25"/>
  <c r="D62" i="25"/>
  <c r="C62" i="25"/>
  <c r="A62" i="25"/>
  <c r="B62" i="25" s="1"/>
  <c r="O61" i="25"/>
  <c r="L61" i="25"/>
  <c r="D61" i="25"/>
  <c r="C61" i="25"/>
  <c r="B61" i="25"/>
  <c r="A61" i="25"/>
  <c r="O60" i="25"/>
  <c r="L60" i="25"/>
  <c r="D60" i="25"/>
  <c r="C60" i="25"/>
  <c r="A60" i="25"/>
  <c r="B60" i="25" s="1"/>
  <c r="O59" i="25"/>
  <c r="L59" i="25"/>
  <c r="D59" i="25"/>
  <c r="C59" i="25"/>
  <c r="A59" i="25"/>
  <c r="B59" i="25" s="1"/>
  <c r="O58" i="25"/>
  <c r="L58" i="25"/>
  <c r="D58" i="25"/>
  <c r="C58" i="25"/>
  <c r="B58" i="25"/>
  <c r="A58" i="25"/>
  <c r="O57" i="25"/>
  <c r="L57" i="25"/>
  <c r="D57" i="25"/>
  <c r="C57" i="25"/>
  <c r="A57" i="25"/>
  <c r="B57" i="25" s="1"/>
  <c r="O56" i="25"/>
  <c r="L56" i="25"/>
  <c r="D56" i="25"/>
  <c r="C56" i="25"/>
  <c r="A56" i="25"/>
  <c r="B56" i="25" s="1"/>
  <c r="O55" i="25"/>
  <c r="L55" i="25"/>
  <c r="D55" i="25"/>
  <c r="C55" i="25"/>
  <c r="B55" i="25"/>
  <c r="A55" i="25"/>
  <c r="O54" i="25"/>
  <c r="L54" i="25"/>
  <c r="D54" i="25"/>
  <c r="C54" i="25"/>
  <c r="A54" i="25"/>
  <c r="B54" i="25" s="1"/>
  <c r="O53" i="25"/>
  <c r="L53" i="25"/>
  <c r="D53" i="25"/>
  <c r="C53" i="25"/>
  <c r="A53" i="25"/>
  <c r="B53" i="25" s="1"/>
  <c r="O52" i="25"/>
  <c r="L52" i="25"/>
  <c r="D52" i="25"/>
  <c r="C52" i="25"/>
  <c r="B52" i="25"/>
  <c r="A52" i="25"/>
  <c r="O51" i="25"/>
  <c r="L51" i="25"/>
  <c r="D51" i="25"/>
  <c r="C51" i="25"/>
  <c r="A51" i="25"/>
  <c r="B51" i="25" s="1"/>
  <c r="O50" i="25"/>
  <c r="L50" i="25"/>
  <c r="D50" i="25"/>
  <c r="C50" i="25"/>
  <c r="A50" i="25"/>
  <c r="B50" i="25" s="1"/>
  <c r="O49" i="25"/>
  <c r="L49" i="25"/>
  <c r="D49" i="25"/>
  <c r="C49" i="25"/>
  <c r="B49" i="25"/>
  <c r="A49" i="25"/>
  <c r="O48" i="25"/>
  <c r="L48" i="25"/>
  <c r="D48" i="25"/>
  <c r="C48" i="25"/>
  <c r="A48" i="25"/>
  <c r="B48" i="25" s="1"/>
  <c r="O47" i="25"/>
  <c r="L47" i="25"/>
  <c r="D47" i="25"/>
  <c r="C47" i="25"/>
  <c r="A47" i="25"/>
  <c r="B47" i="25" s="1"/>
  <c r="O46" i="25"/>
  <c r="L46" i="25"/>
  <c r="D46" i="25"/>
  <c r="C46" i="25"/>
  <c r="B46" i="25"/>
  <c r="A46" i="25"/>
  <c r="O45" i="25"/>
  <c r="L45" i="25"/>
  <c r="D45" i="25"/>
  <c r="C45" i="25"/>
  <c r="A45" i="25"/>
  <c r="B45" i="25" s="1"/>
  <c r="O44" i="25"/>
  <c r="L44" i="25"/>
  <c r="D44" i="25"/>
  <c r="C44" i="25"/>
  <c r="A44" i="25"/>
  <c r="B44" i="25" s="1"/>
  <c r="O43" i="25"/>
  <c r="L43" i="25"/>
  <c r="D43" i="25"/>
  <c r="C43" i="25"/>
  <c r="B43" i="25"/>
  <c r="A43" i="25"/>
  <c r="O42" i="25"/>
  <c r="L42" i="25"/>
  <c r="D42" i="25"/>
  <c r="C42" i="25"/>
  <c r="A42" i="25"/>
  <c r="B42" i="25" s="1"/>
  <c r="O41" i="25"/>
  <c r="L41" i="25"/>
  <c r="D41" i="25"/>
  <c r="C41" i="25"/>
  <c r="A41" i="25"/>
  <c r="B41" i="25" s="1"/>
  <c r="O40" i="25"/>
  <c r="L40" i="25"/>
  <c r="D40" i="25"/>
  <c r="C40" i="25"/>
  <c r="B40" i="25"/>
  <c r="A40" i="25"/>
  <c r="O39" i="25"/>
  <c r="L39" i="25"/>
  <c r="D39" i="25"/>
  <c r="C39" i="25"/>
  <c r="A39" i="25"/>
  <c r="B39" i="25" s="1"/>
  <c r="O38" i="25"/>
  <c r="L38" i="25"/>
  <c r="D38" i="25"/>
  <c r="C38" i="25"/>
  <c r="A38" i="25"/>
  <c r="B38" i="25" s="1"/>
  <c r="O37" i="25"/>
  <c r="L37" i="25"/>
  <c r="D37" i="25"/>
  <c r="C37" i="25"/>
  <c r="B37" i="25"/>
  <c r="A37" i="25"/>
  <c r="O36" i="25"/>
  <c r="L36" i="25"/>
  <c r="D36" i="25"/>
  <c r="C36" i="25"/>
  <c r="A36" i="25"/>
  <c r="B36" i="25" s="1"/>
  <c r="O35" i="25"/>
  <c r="L35" i="25"/>
  <c r="D35" i="25"/>
  <c r="C35" i="25"/>
  <c r="A35" i="25"/>
  <c r="B35" i="25" s="1"/>
  <c r="O34" i="25"/>
  <c r="L34" i="25"/>
  <c r="D34" i="25"/>
  <c r="C34" i="25"/>
  <c r="B34" i="25"/>
  <c r="A34" i="25"/>
  <c r="O33" i="25"/>
  <c r="L33" i="25"/>
  <c r="D33" i="25"/>
  <c r="C33" i="25"/>
  <c r="A33" i="25"/>
  <c r="B33" i="25" s="1"/>
  <c r="O32" i="25"/>
  <c r="L32" i="25"/>
  <c r="D32" i="25"/>
  <c r="C32" i="25"/>
  <c r="A32" i="25"/>
  <c r="B32" i="25" s="1"/>
  <c r="O31" i="25"/>
  <c r="L31" i="25"/>
  <c r="D31" i="25"/>
  <c r="C31" i="25"/>
  <c r="B31" i="25"/>
  <c r="A31" i="25"/>
  <c r="O30" i="25"/>
  <c r="L30" i="25"/>
  <c r="D30" i="25"/>
  <c r="C30" i="25"/>
  <c r="A30" i="25"/>
  <c r="B30" i="25" s="1"/>
  <c r="O29" i="25"/>
  <c r="L29" i="25"/>
  <c r="D29" i="25"/>
  <c r="C29" i="25"/>
  <c r="A29" i="25"/>
  <c r="B29" i="25" s="1"/>
  <c r="O28" i="25"/>
  <c r="L28" i="25"/>
  <c r="D28" i="25"/>
  <c r="C28" i="25"/>
  <c r="B28" i="25"/>
  <c r="A28" i="25"/>
  <c r="O27" i="25"/>
  <c r="L27" i="25"/>
  <c r="D27" i="25"/>
  <c r="C27" i="25"/>
  <c r="A27" i="25"/>
  <c r="B27" i="25" s="1"/>
  <c r="O26" i="25"/>
  <c r="L26" i="25"/>
  <c r="D26" i="25"/>
  <c r="C26" i="25"/>
  <c r="A26" i="25"/>
  <c r="B26" i="25" s="1"/>
  <c r="O25" i="25"/>
  <c r="L25" i="25"/>
  <c r="D25" i="25"/>
  <c r="C25" i="25"/>
  <c r="B25" i="25"/>
  <c r="A25" i="25"/>
  <c r="O24" i="25"/>
  <c r="L24" i="25"/>
  <c r="D24" i="25"/>
  <c r="C24" i="25"/>
  <c r="A24" i="25"/>
  <c r="B24" i="25" s="1"/>
  <c r="O23" i="25"/>
  <c r="L23" i="25"/>
  <c r="D23" i="25"/>
  <c r="C23" i="25"/>
  <c r="A23" i="25"/>
  <c r="B23" i="25" s="1"/>
  <c r="O22" i="25"/>
  <c r="L22" i="25"/>
  <c r="D22" i="25"/>
  <c r="C22" i="25"/>
  <c r="B22" i="25"/>
  <c r="A22" i="25"/>
  <c r="O21" i="25"/>
  <c r="L21" i="25"/>
  <c r="D21" i="25"/>
  <c r="C21" i="25"/>
  <c r="A21" i="25"/>
  <c r="B21" i="25" s="1"/>
  <c r="O20" i="25"/>
  <c r="L20" i="25"/>
  <c r="D20" i="25"/>
  <c r="C20" i="25"/>
  <c r="A20" i="25"/>
  <c r="B20" i="25" s="1"/>
  <c r="O19" i="25"/>
  <c r="L19" i="25"/>
  <c r="D19" i="25"/>
  <c r="C19" i="25"/>
  <c r="B19" i="25"/>
  <c r="A19" i="25"/>
  <c r="O18" i="25"/>
  <c r="L18" i="25"/>
  <c r="D18" i="25"/>
  <c r="C18" i="25"/>
  <c r="A18" i="25"/>
  <c r="B18" i="25" s="1"/>
  <c r="O17" i="25"/>
  <c r="L17" i="25"/>
  <c r="D17" i="25"/>
  <c r="C17" i="25"/>
  <c r="A17" i="25"/>
  <c r="B17" i="25" s="1"/>
  <c r="O16" i="25"/>
  <c r="L16" i="25"/>
  <c r="D16" i="25"/>
  <c r="C16" i="25"/>
  <c r="B16" i="25"/>
  <c r="A16" i="25"/>
  <c r="O15" i="25"/>
  <c r="L15" i="25"/>
  <c r="D15" i="25"/>
  <c r="C15" i="25"/>
  <c r="A15" i="25"/>
  <c r="B15" i="25" s="1"/>
  <c r="O14" i="25"/>
  <c r="L14" i="25"/>
  <c r="D14" i="25"/>
  <c r="C14" i="25"/>
  <c r="A14" i="25"/>
  <c r="B14" i="25" s="1"/>
  <c r="O13" i="25"/>
  <c r="L13" i="25"/>
  <c r="D13" i="25"/>
  <c r="C13" i="25"/>
  <c r="B13" i="25"/>
  <c r="A13" i="25"/>
  <c r="O12" i="25"/>
  <c r="L12" i="25"/>
  <c r="D12" i="25"/>
  <c r="C12" i="25"/>
  <c r="A12" i="25"/>
  <c r="B12" i="25" s="1"/>
  <c r="O11" i="25"/>
  <c r="L11" i="25"/>
  <c r="D11" i="25"/>
  <c r="C11" i="25"/>
  <c r="A11" i="25"/>
  <c r="B11" i="25" s="1"/>
  <c r="O10" i="25"/>
  <c r="L10" i="25"/>
  <c r="D10" i="25"/>
  <c r="C10" i="25"/>
  <c r="B10" i="25"/>
  <c r="A10" i="25"/>
  <c r="O9" i="25"/>
  <c r="L9" i="25"/>
  <c r="P9" i="25" s="1"/>
  <c r="D9" i="25"/>
  <c r="C9" i="25"/>
  <c r="B9" i="25"/>
  <c r="A9" i="25"/>
  <c r="O8" i="25"/>
  <c r="L8" i="25"/>
  <c r="P8" i="25" s="1"/>
  <c r="D8" i="25"/>
  <c r="C8" i="25"/>
  <c r="A8" i="25"/>
  <c r="B8" i="25" s="1"/>
  <c r="O7" i="25"/>
  <c r="L7" i="25"/>
  <c r="P7" i="25" s="1"/>
  <c r="D7" i="25"/>
  <c r="C7" i="25"/>
  <c r="A7" i="25"/>
  <c r="B7" i="25" s="1"/>
  <c r="O6" i="25"/>
  <c r="L6" i="25"/>
  <c r="P6" i="25" s="1"/>
  <c r="D6" i="25"/>
  <c r="C6" i="25"/>
  <c r="A6" i="25"/>
  <c r="B6" i="25" s="1"/>
  <c r="O5" i="25"/>
  <c r="L5" i="25"/>
  <c r="P5" i="25" s="1"/>
  <c r="D5" i="25"/>
  <c r="C5" i="25"/>
  <c r="A5" i="25"/>
  <c r="B5" i="25" s="1"/>
  <c r="O4" i="25"/>
  <c r="L4" i="25"/>
  <c r="P4" i="25" s="1"/>
  <c r="D4" i="25"/>
  <c r="C4" i="25"/>
  <c r="A4" i="25"/>
  <c r="B4" i="25" s="1"/>
  <c r="O3" i="25"/>
  <c r="L3" i="25"/>
  <c r="P3" i="25" s="1"/>
  <c r="D3" i="25"/>
  <c r="C3" i="25"/>
  <c r="A3" i="25"/>
  <c r="B3" i="25" s="1"/>
  <c r="O2" i="25"/>
  <c r="L2" i="25"/>
  <c r="P2" i="25" s="1"/>
  <c r="D2" i="25"/>
  <c r="C2" i="25"/>
  <c r="A2" i="25"/>
  <c r="B2" i="25" s="1"/>
  <c r="AE29" i="24"/>
  <c r="AF29" i="24" s="1"/>
  <c r="O29" i="24"/>
  <c r="N29" i="24"/>
  <c r="L29" i="24"/>
  <c r="P29" i="24" s="1"/>
  <c r="D29" i="24"/>
  <c r="C29" i="24"/>
  <c r="A29" i="24"/>
  <c r="B29" i="24" s="1"/>
  <c r="AE28" i="24"/>
  <c r="AF28" i="24" s="1"/>
  <c r="O28" i="24"/>
  <c r="N28" i="24"/>
  <c r="L28" i="24"/>
  <c r="D28" i="24"/>
  <c r="C28" i="24"/>
  <c r="A28" i="24"/>
  <c r="B28" i="24" s="1"/>
  <c r="AE27" i="24"/>
  <c r="AF27" i="24" s="1"/>
  <c r="O27" i="24"/>
  <c r="N27" i="24"/>
  <c r="L27" i="24"/>
  <c r="D27" i="24"/>
  <c r="C27" i="24"/>
  <c r="A27" i="24"/>
  <c r="B27" i="24" s="1"/>
  <c r="AE26" i="24"/>
  <c r="AF26" i="24" s="1"/>
  <c r="O26" i="24"/>
  <c r="N26" i="24"/>
  <c r="L26" i="24"/>
  <c r="P26" i="24" s="1"/>
  <c r="D26" i="24"/>
  <c r="C26" i="24"/>
  <c r="A26" i="24"/>
  <c r="B26" i="24" s="1"/>
  <c r="AE25" i="24"/>
  <c r="AF25" i="24" s="1"/>
  <c r="O25" i="24"/>
  <c r="N25" i="24"/>
  <c r="L25" i="24"/>
  <c r="D25" i="24"/>
  <c r="C25" i="24"/>
  <c r="A25" i="24"/>
  <c r="B25" i="24" s="1"/>
  <c r="AE24" i="24"/>
  <c r="AF24" i="24" s="1"/>
  <c r="O24" i="24"/>
  <c r="N24" i="24"/>
  <c r="L24" i="24"/>
  <c r="D24" i="24"/>
  <c r="C24" i="24"/>
  <c r="A24" i="24"/>
  <c r="B24" i="24" s="1"/>
  <c r="AE23" i="24"/>
  <c r="AF23" i="24" s="1"/>
  <c r="O23" i="24"/>
  <c r="N23" i="24"/>
  <c r="L23" i="24"/>
  <c r="D23" i="24"/>
  <c r="C23" i="24"/>
  <c r="A23" i="24"/>
  <c r="B23" i="24" s="1"/>
  <c r="AE22" i="24"/>
  <c r="AF22" i="24" s="1"/>
  <c r="O22" i="24"/>
  <c r="N22" i="24"/>
  <c r="L22" i="24"/>
  <c r="D22" i="24"/>
  <c r="C22" i="24"/>
  <c r="A22" i="24"/>
  <c r="B22" i="24" s="1"/>
  <c r="AE21" i="24"/>
  <c r="AF21" i="24" s="1"/>
  <c r="O21" i="24"/>
  <c r="N21" i="24"/>
  <c r="L21" i="24"/>
  <c r="D21" i="24"/>
  <c r="C21" i="24"/>
  <c r="A21" i="24"/>
  <c r="B21" i="24" s="1"/>
  <c r="AE20" i="24"/>
  <c r="AF20" i="24" s="1"/>
  <c r="O20" i="24"/>
  <c r="N20" i="24"/>
  <c r="L20" i="24"/>
  <c r="D20" i="24"/>
  <c r="C20" i="24"/>
  <c r="A20" i="24"/>
  <c r="B20" i="24" s="1"/>
  <c r="AE19" i="24"/>
  <c r="AF19" i="24" s="1"/>
  <c r="O19" i="24"/>
  <c r="N19" i="24"/>
  <c r="L19" i="24"/>
  <c r="D19" i="24"/>
  <c r="C19" i="24"/>
  <c r="A19" i="24"/>
  <c r="B19" i="24" s="1"/>
  <c r="AE18" i="24"/>
  <c r="AF18" i="24" s="1"/>
  <c r="O18" i="24"/>
  <c r="N18" i="24"/>
  <c r="L18" i="24"/>
  <c r="D18" i="24"/>
  <c r="C18" i="24"/>
  <c r="A18" i="24"/>
  <c r="B18" i="24" s="1"/>
  <c r="AE17" i="24"/>
  <c r="AF17" i="24" s="1"/>
  <c r="O17" i="24"/>
  <c r="L17" i="24"/>
  <c r="P17" i="24" s="1"/>
  <c r="D17" i="24"/>
  <c r="C17" i="24"/>
  <c r="A17" i="24"/>
  <c r="B17" i="24" s="1"/>
  <c r="AE16" i="24"/>
  <c r="AF16" i="24" s="1"/>
  <c r="O16" i="24"/>
  <c r="L16" i="24"/>
  <c r="P16" i="24" s="1"/>
  <c r="D16" i="24"/>
  <c r="C16" i="24"/>
  <c r="A16" i="24"/>
  <c r="B16" i="24" s="1"/>
  <c r="AE15" i="24"/>
  <c r="AF15" i="24" s="1"/>
  <c r="O15" i="24"/>
  <c r="L15" i="24"/>
  <c r="P15" i="24" s="1"/>
  <c r="D15" i="24"/>
  <c r="C15" i="24"/>
  <c r="A15" i="24"/>
  <c r="B15" i="24" s="1"/>
  <c r="AE14" i="24"/>
  <c r="AF14" i="24" s="1"/>
  <c r="O14" i="24"/>
  <c r="L14" i="24"/>
  <c r="P14" i="24" s="1"/>
  <c r="D14" i="24"/>
  <c r="C14" i="24"/>
  <c r="A14" i="24"/>
  <c r="B14" i="24" s="1"/>
  <c r="AB9" i="24"/>
  <c r="AA9" i="24"/>
  <c r="Z9" i="24"/>
  <c r="Y9" i="24"/>
  <c r="X9" i="24"/>
  <c r="W9" i="24"/>
  <c r="V9" i="24"/>
  <c r="U9" i="24"/>
  <c r="T9" i="24"/>
  <c r="S9" i="24"/>
  <c r="R9" i="24"/>
  <c r="Q9" i="24"/>
  <c r="AB6" i="24"/>
  <c r="AC5" i="24"/>
  <c r="AB4" i="24"/>
  <c r="AA4" i="24"/>
  <c r="AA6" i="24" s="1"/>
  <c r="Z4" i="24"/>
  <c r="Z6" i="24" s="1"/>
  <c r="Y4" i="24"/>
  <c r="Y6" i="24" s="1"/>
  <c r="X4" i="24"/>
  <c r="X6" i="24" s="1"/>
  <c r="W4" i="24"/>
  <c r="W6" i="24" s="1"/>
  <c r="V4" i="24"/>
  <c r="V6" i="24" s="1"/>
  <c r="U4" i="24"/>
  <c r="U6" i="24" s="1"/>
  <c r="T4" i="24"/>
  <c r="T6" i="24" s="1"/>
  <c r="S4" i="24"/>
  <c r="S6" i="24" s="1"/>
  <c r="R4" i="24"/>
  <c r="R6" i="24" s="1"/>
  <c r="Q4" i="24"/>
  <c r="Q6" i="24" s="1"/>
  <c r="F4" i="24"/>
  <c r="AC3" i="24"/>
  <c r="F3" i="24"/>
  <c r="AC2" i="24"/>
  <c r="D2" i="24"/>
  <c r="P20" i="24" l="1"/>
  <c r="W20" i="24" s="1"/>
  <c r="P21" i="24"/>
  <c r="AA21" i="24" s="1"/>
  <c r="P18" i="24"/>
  <c r="T18" i="24" s="1"/>
  <c r="P19" i="24"/>
  <c r="Z19" i="24" s="1"/>
  <c r="P24" i="24"/>
  <c r="J4" i="24"/>
  <c r="J3" i="24"/>
  <c r="AA15" i="24"/>
  <c r="P25" i="24"/>
  <c r="AB16" i="24"/>
  <c r="V15" i="24"/>
  <c r="P22" i="24"/>
  <c r="R21" i="24"/>
  <c r="P28" i="24"/>
  <c r="P23" i="24"/>
  <c r="P27" i="24"/>
  <c r="S14" i="24"/>
  <c r="S15" i="24"/>
  <c r="Y14" i="24"/>
  <c r="Y15" i="24"/>
  <c r="AC6" i="24"/>
  <c r="R15" i="24"/>
  <c r="T15" i="24"/>
  <c r="X15" i="24"/>
  <c r="T16" i="24"/>
  <c r="AC4" i="24"/>
  <c r="W16" i="24"/>
  <c r="R14" i="24"/>
  <c r="Z14" i="24"/>
  <c r="W14" i="24"/>
  <c r="T14" i="24"/>
  <c r="U15" i="24"/>
  <c r="Z15" i="24"/>
  <c r="AB15" i="24"/>
  <c r="X16" i="24"/>
  <c r="X18" i="24"/>
  <c r="Q18" i="24"/>
  <c r="V16" i="24"/>
  <c r="AB21" i="24"/>
  <c r="W21" i="24"/>
  <c r="U21" i="24"/>
  <c r="U14" i="24"/>
  <c r="Z16" i="24"/>
  <c r="S21" i="24"/>
  <c r="AA14" i="24"/>
  <c r="Q14" i="24"/>
  <c r="V14" i="24"/>
  <c r="V21" i="24"/>
  <c r="AA16" i="24"/>
  <c r="X14" i="24"/>
  <c r="Y21" i="24"/>
  <c r="Y16" i="24"/>
  <c r="U16" i="24"/>
  <c r="AB14" i="24"/>
  <c r="U18" i="24"/>
  <c r="W15" i="24"/>
  <c r="S16" i="24"/>
  <c r="X21" i="24"/>
  <c r="M38" i="1"/>
  <c r="L38" i="1"/>
  <c r="K38" i="1"/>
  <c r="J38" i="1"/>
  <c r="I38" i="1"/>
  <c r="H38" i="1"/>
  <c r="G38" i="1"/>
  <c r="F38" i="1"/>
  <c r="E38" i="1"/>
  <c r="D38" i="1"/>
  <c r="C38" i="1"/>
  <c r="B38" i="1"/>
  <c r="N34" i="1"/>
  <c r="M33" i="1"/>
  <c r="M35" i="1" s="1"/>
  <c r="L33" i="1"/>
  <c r="L35" i="1" s="1"/>
  <c r="K33" i="1"/>
  <c r="K35" i="1" s="1"/>
  <c r="J33" i="1"/>
  <c r="J35" i="1" s="1"/>
  <c r="I33" i="1"/>
  <c r="I35" i="1" s="1"/>
  <c r="H33" i="1"/>
  <c r="H35" i="1" s="1"/>
  <c r="G33" i="1"/>
  <c r="G35" i="1" s="1"/>
  <c r="F33" i="1"/>
  <c r="F35" i="1" s="1"/>
  <c r="E33" i="1"/>
  <c r="E35" i="1" s="1"/>
  <c r="D33" i="1"/>
  <c r="D35" i="1" s="1"/>
  <c r="C33" i="1"/>
  <c r="C35" i="1" s="1"/>
  <c r="B33" i="1"/>
  <c r="N32" i="1"/>
  <c r="N31" i="1"/>
  <c r="AA20" i="24" l="1"/>
  <c r="AB20" i="24"/>
  <c r="S20" i="24"/>
  <c r="Y20" i="24"/>
  <c r="U20" i="24"/>
  <c r="Z20" i="24"/>
  <c r="V20" i="24"/>
  <c r="R20" i="24"/>
  <c r="T20" i="24"/>
  <c r="X20" i="24"/>
  <c r="Q20" i="24"/>
  <c r="AC20" i="24" s="1"/>
  <c r="AA19" i="24"/>
  <c r="Z21" i="24"/>
  <c r="R19" i="24"/>
  <c r="W19" i="24"/>
  <c r="Y18" i="24"/>
  <c r="W18" i="24"/>
  <c r="X19" i="24"/>
  <c r="AB19" i="24"/>
  <c r="AB18" i="24"/>
  <c r="T21" i="24"/>
  <c r="T19" i="24"/>
  <c r="U19" i="24"/>
  <c r="S19" i="24"/>
  <c r="Q21" i="24"/>
  <c r="Y19" i="24"/>
  <c r="AA18" i="24"/>
  <c r="R18" i="24"/>
  <c r="V19" i="24"/>
  <c r="Q19" i="24"/>
  <c r="V18" i="24"/>
  <c r="Z18" i="24"/>
  <c r="S18" i="24"/>
  <c r="AC18" i="24" s="1"/>
  <c r="AC14" i="24"/>
  <c r="AC21" i="24"/>
  <c r="AC15" i="24"/>
  <c r="K4" i="24"/>
  <c r="L4" i="24" s="1"/>
  <c r="N4" i="24" s="1"/>
  <c r="K3" i="24"/>
  <c r="L3" i="24" s="1"/>
  <c r="N3" i="24" s="1"/>
  <c r="AC16" i="24"/>
  <c r="N33" i="1"/>
  <c r="B35" i="1"/>
  <c r="N35" i="1" s="1"/>
  <c r="P43" i="1"/>
  <c r="C15" i="1"/>
  <c r="C14" i="1"/>
  <c r="A15" i="1"/>
  <c r="D15" i="1" s="1"/>
  <c r="A14" i="1"/>
  <c r="D14" i="1" s="1"/>
  <c r="AC19" i="24" l="1"/>
  <c r="Z24" i="24"/>
  <c r="R23" i="24"/>
  <c r="S25" i="24"/>
  <c r="W24" i="24"/>
  <c r="R22" i="24"/>
  <c r="U22" i="24"/>
  <c r="X25" i="24"/>
  <c r="Q24" i="24"/>
  <c r="U24" i="24"/>
  <c r="Y24" i="24"/>
  <c r="Y23" i="24"/>
  <c r="AB23" i="24"/>
  <c r="W22" i="24"/>
  <c r="Y22" i="24"/>
  <c r="Q25" i="24"/>
  <c r="S24" i="24"/>
  <c r="X23" i="24"/>
  <c r="AA22" i="24"/>
  <c r="S22" i="24"/>
  <c r="V23" i="24"/>
  <c r="V22" i="24"/>
  <c r="Z25" i="24"/>
  <c r="AA24" i="24"/>
  <c r="S23" i="24"/>
  <c r="U23" i="24"/>
  <c r="W23" i="24"/>
  <c r="AA25" i="24"/>
  <c r="X24" i="24"/>
  <c r="AB22" i="24"/>
  <c r="X22" i="24"/>
  <c r="V25" i="24"/>
  <c r="AB25" i="24"/>
  <c r="Z23" i="24"/>
  <c r="Q23" i="24"/>
  <c r="Y25" i="24"/>
  <c r="T22" i="24"/>
  <c r="AB24" i="24"/>
  <c r="AA23" i="24"/>
  <c r="T23" i="24"/>
  <c r="Q22" i="24"/>
  <c r="Z22" i="24"/>
  <c r="T25" i="24"/>
  <c r="U25" i="24"/>
  <c r="V24" i="24"/>
  <c r="T24" i="24"/>
  <c r="W25" i="24"/>
  <c r="R25" i="24"/>
  <c r="R24" i="24"/>
  <c r="Z17" i="24"/>
  <c r="AA17" i="24"/>
  <c r="X17" i="24"/>
  <c r="Y17" i="24"/>
  <c r="W17" i="24"/>
  <c r="X29" i="24"/>
  <c r="Y28" i="24"/>
  <c r="W26" i="24"/>
  <c r="R29" i="24"/>
  <c r="W29" i="24"/>
  <c r="S29" i="24"/>
  <c r="Z26" i="24"/>
  <c r="S17" i="24"/>
  <c r="V29" i="24"/>
  <c r="Y27" i="24"/>
  <c r="T26" i="24"/>
  <c r="AA26" i="24"/>
  <c r="Q26" i="24"/>
  <c r="U17" i="24"/>
  <c r="AB26" i="24"/>
  <c r="R17" i="24"/>
  <c r="W27" i="24"/>
  <c r="X27" i="24"/>
  <c r="AA28" i="24"/>
  <c r="AB17" i="24"/>
  <c r="U26" i="24"/>
  <c r="V28" i="24"/>
  <c r="Z29" i="24"/>
  <c r="U28" i="24"/>
  <c r="Y29" i="24"/>
  <c r="V26" i="24"/>
  <c r="Q17" i="24"/>
  <c r="T28" i="24"/>
  <c r="U27" i="24"/>
  <c r="X26" i="24"/>
  <c r="Q29" i="24"/>
  <c r="T29" i="24"/>
  <c r="V17" i="24"/>
  <c r="S28" i="24"/>
  <c r="T27" i="24"/>
  <c r="AA29" i="24"/>
  <c r="R26" i="24"/>
  <c r="S26" i="24"/>
  <c r="X28" i="24"/>
  <c r="T17" i="24"/>
  <c r="R28" i="24"/>
  <c r="S27" i="24"/>
  <c r="Y26" i="24"/>
  <c r="V27" i="24"/>
  <c r="Q28" i="24"/>
  <c r="R27" i="24"/>
  <c r="AB29" i="24"/>
  <c r="U29" i="24"/>
  <c r="AB28" i="24"/>
  <c r="Q27" i="24"/>
  <c r="AB27" i="24"/>
  <c r="Z28" i="24"/>
  <c r="AA27" i="24"/>
  <c r="Z27" i="24"/>
  <c r="W28" i="24"/>
  <c r="E14" i="1"/>
  <c r="E15" i="1"/>
  <c r="J4" i="23"/>
  <c r="J3" i="23"/>
  <c r="AC27" i="24" l="1"/>
  <c r="AC28" i="24"/>
  <c r="AC25" i="24"/>
  <c r="AC17" i="24"/>
  <c r="AC23" i="24"/>
  <c r="AC26" i="24"/>
  <c r="AC29" i="24"/>
  <c r="AC24" i="24"/>
  <c r="AC22" i="24"/>
  <c r="AF15" i="23"/>
  <c r="AF16" i="23"/>
  <c r="AF17" i="23"/>
  <c r="AF18" i="23"/>
  <c r="AF19" i="23"/>
  <c r="AF20" i="23"/>
  <c r="AF21" i="23"/>
  <c r="AF22" i="23"/>
  <c r="AF23" i="23"/>
  <c r="AF24" i="23"/>
  <c r="AF25" i="23"/>
  <c r="AF26" i="23"/>
  <c r="AF27" i="23"/>
  <c r="AF28" i="23"/>
  <c r="AF29" i="23"/>
  <c r="AF30" i="23"/>
  <c r="AF31" i="23"/>
  <c r="AF32" i="23"/>
  <c r="AF33" i="23"/>
  <c r="AF34" i="23"/>
  <c r="AF35" i="23"/>
  <c r="AF36" i="23"/>
  <c r="AF37" i="23"/>
  <c r="AF38" i="23"/>
  <c r="AF39" i="23"/>
  <c r="AF40" i="23"/>
  <c r="AF41" i="23"/>
  <c r="AF42" i="23"/>
  <c r="AF43" i="23"/>
  <c r="AF44" i="23"/>
  <c r="AF45" i="23"/>
  <c r="AF46" i="23"/>
  <c r="AF47" i="23"/>
  <c r="AF48" i="23"/>
  <c r="AF49" i="23"/>
  <c r="AF50" i="23"/>
  <c r="AF51" i="23"/>
  <c r="AF52" i="23"/>
  <c r="AF53" i="23"/>
  <c r="AF54" i="23"/>
  <c r="AF55" i="23"/>
  <c r="AF56" i="23"/>
  <c r="AF57" i="23"/>
  <c r="AF58" i="23"/>
  <c r="AF59" i="23"/>
  <c r="AF60" i="23"/>
  <c r="AF61" i="23"/>
  <c r="AF62" i="23"/>
  <c r="AF63" i="23"/>
  <c r="AF64" i="23"/>
  <c r="AF65" i="23"/>
  <c r="AF66" i="23"/>
  <c r="AF67" i="23"/>
  <c r="AF68" i="23"/>
  <c r="AF69" i="23"/>
  <c r="AF70" i="23"/>
  <c r="AF71" i="23"/>
  <c r="AF72" i="23"/>
  <c r="AF73" i="23"/>
  <c r="AF74" i="23"/>
  <c r="AF75" i="23"/>
  <c r="AF76" i="23"/>
  <c r="AF77" i="23"/>
  <c r="AF78" i="23"/>
  <c r="AF79" i="23"/>
  <c r="AF80" i="23"/>
  <c r="AF81" i="23"/>
  <c r="AF82" i="23"/>
  <c r="AF83" i="23"/>
  <c r="AF84" i="23"/>
  <c r="AF85" i="23"/>
  <c r="AF86" i="23"/>
  <c r="AF87" i="23"/>
  <c r="AF88" i="23"/>
  <c r="AF89" i="23"/>
  <c r="AF90" i="23"/>
  <c r="AF14" i="23"/>
  <c r="AE14" i="23"/>
  <c r="AE15" i="23"/>
  <c r="AE16" i="23"/>
  <c r="AE17" i="23"/>
  <c r="AE18" i="23"/>
  <c r="AE19" i="23"/>
  <c r="AE20" i="23"/>
  <c r="AE21" i="23"/>
  <c r="AE90" i="23"/>
  <c r="O90" i="23"/>
  <c r="N90" i="23"/>
  <c r="L90" i="23"/>
  <c r="D90" i="23"/>
  <c r="C90" i="23"/>
  <c r="A90" i="23"/>
  <c r="B90" i="23" s="1"/>
  <c r="AE89" i="23"/>
  <c r="O89" i="23"/>
  <c r="N89" i="23"/>
  <c r="L89" i="23"/>
  <c r="D89" i="23"/>
  <c r="C89" i="23"/>
  <c r="A89" i="23"/>
  <c r="B89" i="23" s="1"/>
  <c r="AE88" i="23"/>
  <c r="O88" i="23"/>
  <c r="N88" i="23"/>
  <c r="L88" i="23"/>
  <c r="D88" i="23"/>
  <c r="C88" i="23"/>
  <c r="A88" i="23"/>
  <c r="B88" i="23" s="1"/>
  <c r="AE87" i="23"/>
  <c r="O87" i="23"/>
  <c r="N87" i="23"/>
  <c r="L87" i="23"/>
  <c r="D87" i="23"/>
  <c r="C87" i="23"/>
  <c r="A87" i="23"/>
  <c r="B87" i="23" s="1"/>
  <c r="AE86" i="23"/>
  <c r="O86" i="23"/>
  <c r="N86" i="23"/>
  <c r="L86" i="23"/>
  <c r="D86" i="23"/>
  <c r="C86" i="23"/>
  <c r="A86" i="23"/>
  <c r="B86" i="23" s="1"/>
  <c r="AE85" i="23"/>
  <c r="O85" i="23"/>
  <c r="N85" i="23"/>
  <c r="L85" i="23"/>
  <c r="D85" i="23"/>
  <c r="C85" i="23"/>
  <c r="A85" i="23"/>
  <c r="B85" i="23" s="1"/>
  <c r="AE84" i="23"/>
  <c r="O84" i="23"/>
  <c r="N84" i="23"/>
  <c r="L84" i="23"/>
  <c r="D84" i="23"/>
  <c r="C84" i="23"/>
  <c r="A84" i="23"/>
  <c r="B84" i="23" s="1"/>
  <c r="AE83" i="23"/>
  <c r="O83" i="23"/>
  <c r="N83" i="23"/>
  <c r="L83" i="23"/>
  <c r="P83" i="23" s="1"/>
  <c r="D83" i="23"/>
  <c r="C83" i="23"/>
  <c r="A83" i="23"/>
  <c r="B83" i="23" s="1"/>
  <c r="AE82" i="23"/>
  <c r="O82" i="23"/>
  <c r="N82" i="23"/>
  <c r="L82" i="23"/>
  <c r="D82" i="23"/>
  <c r="C82" i="23"/>
  <c r="A82" i="23"/>
  <c r="B82" i="23" s="1"/>
  <c r="AE81" i="23"/>
  <c r="O81" i="23"/>
  <c r="N81" i="23"/>
  <c r="P81" i="23" s="1"/>
  <c r="L81" i="23"/>
  <c r="D81" i="23"/>
  <c r="C81" i="23"/>
  <c r="A81" i="23"/>
  <c r="B81" i="23" s="1"/>
  <c r="AE80" i="23"/>
  <c r="O80" i="23"/>
  <c r="N80" i="23"/>
  <c r="L80" i="23"/>
  <c r="D80" i="23"/>
  <c r="C80" i="23"/>
  <c r="A80" i="23"/>
  <c r="B80" i="23" s="1"/>
  <c r="AE79" i="23"/>
  <c r="O79" i="23"/>
  <c r="N79" i="23"/>
  <c r="L79" i="23"/>
  <c r="D79" i="23"/>
  <c r="C79" i="23"/>
  <c r="A79" i="23"/>
  <c r="B79" i="23" s="1"/>
  <c r="AE78" i="23"/>
  <c r="O78" i="23"/>
  <c r="N78" i="23"/>
  <c r="L78" i="23"/>
  <c r="D78" i="23"/>
  <c r="C78" i="23"/>
  <c r="A78" i="23"/>
  <c r="B78" i="23" s="1"/>
  <c r="AE77" i="23"/>
  <c r="O77" i="23"/>
  <c r="N77" i="23"/>
  <c r="L77" i="23"/>
  <c r="D77" i="23"/>
  <c r="C77" i="23"/>
  <c r="A77" i="23"/>
  <c r="B77" i="23" s="1"/>
  <c r="AE76" i="23"/>
  <c r="O76" i="23"/>
  <c r="N76" i="23"/>
  <c r="L76" i="23"/>
  <c r="D76" i="23"/>
  <c r="C76" i="23"/>
  <c r="A76" i="23"/>
  <c r="B76" i="23" s="1"/>
  <c r="AE75" i="23"/>
  <c r="O75" i="23"/>
  <c r="N75" i="23"/>
  <c r="L75" i="23"/>
  <c r="P75" i="23" s="1"/>
  <c r="D75" i="23"/>
  <c r="C75" i="23"/>
  <c r="B75" i="23"/>
  <c r="A75" i="23"/>
  <c r="AE74" i="23"/>
  <c r="O74" i="23"/>
  <c r="N74" i="23"/>
  <c r="L74" i="23"/>
  <c r="D74" i="23"/>
  <c r="C74" i="23"/>
  <c r="A74" i="23"/>
  <c r="B74" i="23" s="1"/>
  <c r="AE73" i="23"/>
  <c r="O73" i="23"/>
  <c r="N73" i="23"/>
  <c r="L73" i="23"/>
  <c r="D73" i="23"/>
  <c r="C73" i="23"/>
  <c r="A73" i="23"/>
  <c r="B73" i="23" s="1"/>
  <c r="AE72" i="23"/>
  <c r="O72" i="23"/>
  <c r="N72" i="23"/>
  <c r="L72" i="23"/>
  <c r="D72" i="23"/>
  <c r="C72" i="23"/>
  <c r="A72" i="23"/>
  <c r="B72" i="23" s="1"/>
  <c r="AE71" i="23"/>
  <c r="O71" i="23"/>
  <c r="N71" i="23"/>
  <c r="L71" i="23"/>
  <c r="D71" i="23"/>
  <c r="C71" i="23"/>
  <c r="A71" i="23"/>
  <c r="B71" i="23" s="1"/>
  <c r="AE70" i="23"/>
  <c r="O70" i="23"/>
  <c r="N70" i="23"/>
  <c r="L70" i="23"/>
  <c r="D70" i="23"/>
  <c r="C70" i="23"/>
  <c r="A70" i="23"/>
  <c r="B70" i="23" s="1"/>
  <c r="AE69" i="23"/>
  <c r="O69" i="23"/>
  <c r="N69" i="23"/>
  <c r="L69" i="23"/>
  <c r="D69" i="23"/>
  <c r="C69" i="23"/>
  <c r="A69" i="23"/>
  <c r="B69" i="23" s="1"/>
  <c r="AE68" i="23"/>
  <c r="O68" i="23"/>
  <c r="N68" i="23"/>
  <c r="L68" i="23"/>
  <c r="D68" i="23"/>
  <c r="C68" i="23"/>
  <c r="A68" i="23"/>
  <c r="B68" i="23" s="1"/>
  <c r="AE67" i="23"/>
  <c r="O67" i="23"/>
  <c r="N67" i="23"/>
  <c r="L67" i="23"/>
  <c r="D67" i="23"/>
  <c r="C67" i="23"/>
  <c r="A67" i="23"/>
  <c r="B67" i="23" s="1"/>
  <c r="AE66" i="23"/>
  <c r="O66" i="23"/>
  <c r="N66" i="23"/>
  <c r="L66" i="23"/>
  <c r="D66" i="23"/>
  <c r="C66" i="23"/>
  <c r="A66" i="23"/>
  <c r="B66" i="23" s="1"/>
  <c r="AE65" i="23"/>
  <c r="O65" i="23"/>
  <c r="N65" i="23"/>
  <c r="L65" i="23"/>
  <c r="D65" i="23"/>
  <c r="C65" i="23"/>
  <c r="A65" i="23"/>
  <c r="B65" i="23" s="1"/>
  <c r="AE64" i="23"/>
  <c r="O64" i="23"/>
  <c r="N64" i="23"/>
  <c r="L64" i="23"/>
  <c r="D64" i="23"/>
  <c r="C64" i="23"/>
  <c r="A64" i="23"/>
  <c r="B64" i="23" s="1"/>
  <c r="AE63" i="23"/>
  <c r="O63" i="23"/>
  <c r="N63" i="23"/>
  <c r="L63" i="23"/>
  <c r="D63" i="23"/>
  <c r="C63" i="23"/>
  <c r="B63" i="23"/>
  <c r="A63" i="23"/>
  <c r="AE62" i="23"/>
  <c r="O62" i="23"/>
  <c r="N62" i="23"/>
  <c r="L62" i="23"/>
  <c r="D62" i="23"/>
  <c r="C62" i="23"/>
  <c r="A62" i="23"/>
  <c r="B62" i="23" s="1"/>
  <c r="AE61" i="23"/>
  <c r="O61" i="23"/>
  <c r="N61" i="23"/>
  <c r="L61" i="23"/>
  <c r="D61" i="23"/>
  <c r="C61" i="23"/>
  <c r="A61" i="23"/>
  <c r="B61" i="23" s="1"/>
  <c r="AE60" i="23"/>
  <c r="O60" i="23"/>
  <c r="N60" i="23"/>
  <c r="L60" i="23"/>
  <c r="D60" i="23"/>
  <c r="C60" i="23"/>
  <c r="A60" i="23"/>
  <c r="B60" i="23" s="1"/>
  <c r="AE59" i="23"/>
  <c r="O59" i="23"/>
  <c r="N59" i="23"/>
  <c r="L59" i="23"/>
  <c r="D59" i="23"/>
  <c r="C59" i="23"/>
  <c r="A59" i="23"/>
  <c r="B59" i="23" s="1"/>
  <c r="AE58" i="23"/>
  <c r="O58" i="23"/>
  <c r="N58" i="23"/>
  <c r="L58" i="23"/>
  <c r="D58" i="23"/>
  <c r="C58" i="23"/>
  <c r="A58" i="23"/>
  <c r="B58" i="23" s="1"/>
  <c r="AE57" i="23"/>
  <c r="O57" i="23"/>
  <c r="N57" i="23"/>
  <c r="L57" i="23"/>
  <c r="D57" i="23"/>
  <c r="C57" i="23"/>
  <c r="A57" i="23"/>
  <c r="B57" i="23" s="1"/>
  <c r="AE56" i="23"/>
  <c r="O56" i="23"/>
  <c r="N56" i="23"/>
  <c r="L56" i="23"/>
  <c r="D56" i="23"/>
  <c r="C56" i="23"/>
  <c r="A56" i="23"/>
  <c r="B56" i="23" s="1"/>
  <c r="AE55" i="23"/>
  <c r="O55" i="23"/>
  <c r="N55" i="23"/>
  <c r="L55" i="23"/>
  <c r="P55" i="23" s="1"/>
  <c r="D55" i="23"/>
  <c r="C55" i="23"/>
  <c r="B55" i="23"/>
  <c r="A55" i="23"/>
  <c r="AE54" i="23"/>
  <c r="O54" i="23"/>
  <c r="N54" i="23"/>
  <c r="L54" i="23"/>
  <c r="D54" i="23"/>
  <c r="C54" i="23"/>
  <c r="A54" i="23"/>
  <c r="B54" i="23" s="1"/>
  <c r="AE53" i="23"/>
  <c r="O53" i="23"/>
  <c r="N53" i="23"/>
  <c r="L53" i="23"/>
  <c r="P53" i="23" s="1"/>
  <c r="D53" i="23"/>
  <c r="C53" i="23"/>
  <c r="A53" i="23"/>
  <c r="B53" i="23" s="1"/>
  <c r="AE52" i="23"/>
  <c r="O52" i="23"/>
  <c r="N52" i="23"/>
  <c r="L52" i="23"/>
  <c r="D52" i="23"/>
  <c r="C52" i="23"/>
  <c r="A52" i="23"/>
  <c r="B52" i="23" s="1"/>
  <c r="AE51" i="23"/>
  <c r="O51" i="23"/>
  <c r="N51" i="23"/>
  <c r="L51" i="23"/>
  <c r="D51" i="23"/>
  <c r="C51" i="23"/>
  <c r="B51" i="23"/>
  <c r="A51" i="23"/>
  <c r="AE50" i="23"/>
  <c r="O50" i="23"/>
  <c r="N50" i="23"/>
  <c r="L50" i="23"/>
  <c r="D50" i="23"/>
  <c r="C50" i="23"/>
  <c r="B50" i="23"/>
  <c r="A50" i="23"/>
  <c r="AE49" i="23"/>
  <c r="O49" i="23"/>
  <c r="N49" i="23"/>
  <c r="L49" i="23"/>
  <c r="D49" i="23"/>
  <c r="C49" i="23"/>
  <c r="A49" i="23"/>
  <c r="B49" i="23" s="1"/>
  <c r="AE48" i="23"/>
  <c r="O48" i="23"/>
  <c r="N48" i="23"/>
  <c r="L48" i="23"/>
  <c r="D48" i="23"/>
  <c r="C48" i="23"/>
  <c r="A48" i="23"/>
  <c r="B48" i="23" s="1"/>
  <c r="AE47" i="23"/>
  <c r="O47" i="23"/>
  <c r="N47" i="23"/>
  <c r="L47" i="23"/>
  <c r="D47" i="23"/>
  <c r="C47" i="23"/>
  <c r="A47" i="23"/>
  <c r="B47" i="23" s="1"/>
  <c r="AE46" i="23"/>
  <c r="O46" i="23"/>
  <c r="N46" i="23"/>
  <c r="L46" i="23"/>
  <c r="D46" i="23"/>
  <c r="C46" i="23"/>
  <c r="A46" i="23"/>
  <c r="B46" i="23" s="1"/>
  <c r="AE45" i="23"/>
  <c r="O45" i="23"/>
  <c r="N45" i="23"/>
  <c r="L45" i="23"/>
  <c r="D45" i="23"/>
  <c r="C45" i="23"/>
  <c r="A45" i="23"/>
  <c r="B45" i="23" s="1"/>
  <c r="AE44" i="23"/>
  <c r="O44" i="23"/>
  <c r="N44" i="23"/>
  <c r="L44" i="23"/>
  <c r="D44" i="23"/>
  <c r="C44" i="23"/>
  <c r="A44" i="23"/>
  <c r="B44" i="23" s="1"/>
  <c r="AE43" i="23"/>
  <c r="O43" i="23"/>
  <c r="N43" i="23"/>
  <c r="L43" i="23"/>
  <c r="D43" i="23"/>
  <c r="C43" i="23"/>
  <c r="A43" i="23"/>
  <c r="B43" i="23" s="1"/>
  <c r="AE42" i="23"/>
  <c r="O42" i="23"/>
  <c r="N42" i="23"/>
  <c r="L42" i="23"/>
  <c r="D42" i="23"/>
  <c r="C42" i="23"/>
  <c r="A42" i="23"/>
  <c r="B42" i="23" s="1"/>
  <c r="AE41" i="23"/>
  <c r="O41" i="23"/>
  <c r="N41" i="23"/>
  <c r="L41" i="23"/>
  <c r="D41" i="23"/>
  <c r="C41" i="23"/>
  <c r="A41" i="23"/>
  <c r="B41" i="23" s="1"/>
  <c r="AE40" i="23"/>
  <c r="O40" i="23"/>
  <c r="N40" i="23"/>
  <c r="L40" i="23"/>
  <c r="P40" i="23" s="1"/>
  <c r="D40" i="23"/>
  <c r="C40" i="23"/>
  <c r="A40" i="23"/>
  <c r="B40" i="23" s="1"/>
  <c r="AE39" i="23"/>
  <c r="O39" i="23"/>
  <c r="N39" i="23"/>
  <c r="L39" i="23"/>
  <c r="D39" i="23"/>
  <c r="C39" i="23"/>
  <c r="A39" i="23"/>
  <c r="B39" i="23" s="1"/>
  <c r="AE38" i="23"/>
  <c r="O38" i="23"/>
  <c r="N38" i="23"/>
  <c r="L38" i="23"/>
  <c r="D38" i="23"/>
  <c r="C38" i="23"/>
  <c r="A38" i="23"/>
  <c r="B38" i="23" s="1"/>
  <c r="AE37" i="23"/>
  <c r="O37" i="23"/>
  <c r="N37" i="23"/>
  <c r="L37" i="23"/>
  <c r="D37" i="23"/>
  <c r="C37" i="23"/>
  <c r="A37" i="23"/>
  <c r="B37" i="23" s="1"/>
  <c r="AE36" i="23"/>
  <c r="O36" i="23"/>
  <c r="N36" i="23"/>
  <c r="L36" i="23"/>
  <c r="D36" i="23"/>
  <c r="C36" i="23"/>
  <c r="A36" i="23"/>
  <c r="B36" i="23" s="1"/>
  <c r="AE35" i="23"/>
  <c r="O35" i="23"/>
  <c r="N35" i="23"/>
  <c r="L35" i="23"/>
  <c r="D35" i="23"/>
  <c r="C35" i="23"/>
  <c r="A35" i="23"/>
  <c r="B35" i="23" s="1"/>
  <c r="AE34" i="23"/>
  <c r="O34" i="23"/>
  <c r="N34" i="23"/>
  <c r="L34" i="23"/>
  <c r="D34" i="23"/>
  <c r="C34" i="23"/>
  <c r="A34" i="23"/>
  <c r="B34" i="23" s="1"/>
  <c r="AE33" i="23"/>
  <c r="O33" i="23"/>
  <c r="N33" i="23"/>
  <c r="L33" i="23"/>
  <c r="D33" i="23"/>
  <c r="C33" i="23"/>
  <c r="A33" i="23"/>
  <c r="B33" i="23" s="1"/>
  <c r="AE32" i="23"/>
  <c r="O32" i="23"/>
  <c r="N32" i="23"/>
  <c r="L32" i="23"/>
  <c r="D32" i="23"/>
  <c r="C32" i="23"/>
  <c r="A32" i="23"/>
  <c r="B32" i="23" s="1"/>
  <c r="AE31" i="23"/>
  <c r="O31" i="23"/>
  <c r="N31" i="23"/>
  <c r="L31" i="23"/>
  <c r="D31" i="23"/>
  <c r="C31" i="23"/>
  <c r="A31" i="23"/>
  <c r="B31" i="23" s="1"/>
  <c r="AE30" i="23"/>
  <c r="O30" i="23"/>
  <c r="N30" i="23"/>
  <c r="L30" i="23"/>
  <c r="D30" i="23"/>
  <c r="C30" i="23"/>
  <c r="A30" i="23"/>
  <c r="B30" i="23" s="1"/>
  <c r="AE29" i="23"/>
  <c r="O29" i="23"/>
  <c r="N29" i="23"/>
  <c r="L29" i="23"/>
  <c r="D29" i="23"/>
  <c r="C29" i="23"/>
  <c r="B29" i="23"/>
  <c r="A29" i="23"/>
  <c r="AE28" i="23"/>
  <c r="O28" i="23"/>
  <c r="N28" i="23"/>
  <c r="L28" i="23"/>
  <c r="D28" i="23"/>
  <c r="C28" i="23"/>
  <c r="A28" i="23"/>
  <c r="B28" i="23" s="1"/>
  <c r="AE27" i="23"/>
  <c r="O27" i="23"/>
  <c r="N27" i="23"/>
  <c r="L27" i="23"/>
  <c r="D27" i="23"/>
  <c r="C27" i="23"/>
  <c r="A27" i="23"/>
  <c r="B27" i="23" s="1"/>
  <c r="AE26" i="23"/>
  <c r="O26" i="23"/>
  <c r="N26" i="23"/>
  <c r="L26" i="23"/>
  <c r="D26" i="23"/>
  <c r="C26" i="23"/>
  <c r="A26" i="23"/>
  <c r="B26" i="23" s="1"/>
  <c r="AE25" i="23"/>
  <c r="O25" i="23"/>
  <c r="N25" i="23"/>
  <c r="L25" i="23"/>
  <c r="D25" i="23"/>
  <c r="C25" i="23"/>
  <c r="A25" i="23"/>
  <c r="B25" i="23" s="1"/>
  <c r="AE24" i="23"/>
  <c r="O24" i="23"/>
  <c r="N24" i="23"/>
  <c r="L24" i="23"/>
  <c r="D24" i="23"/>
  <c r="C24" i="23"/>
  <c r="B24" i="23"/>
  <c r="A24" i="23"/>
  <c r="AE23" i="23"/>
  <c r="O23" i="23"/>
  <c r="N23" i="23"/>
  <c r="L23" i="23"/>
  <c r="D23" i="23"/>
  <c r="C23" i="23"/>
  <c r="A23" i="23"/>
  <c r="B23" i="23" s="1"/>
  <c r="AE22" i="23"/>
  <c r="O22" i="23"/>
  <c r="N22" i="23"/>
  <c r="L22" i="23"/>
  <c r="D22" i="23"/>
  <c r="C22" i="23"/>
  <c r="A22" i="23"/>
  <c r="B22" i="23" s="1"/>
  <c r="O21" i="23"/>
  <c r="L21" i="23"/>
  <c r="P21" i="23" s="1"/>
  <c r="D21" i="23"/>
  <c r="C21" i="23"/>
  <c r="A21" i="23"/>
  <c r="B21" i="23" s="1"/>
  <c r="O20" i="23"/>
  <c r="L20" i="23"/>
  <c r="P20" i="23" s="1"/>
  <c r="D20" i="23"/>
  <c r="C20" i="23"/>
  <c r="A20" i="23"/>
  <c r="B20" i="23" s="1"/>
  <c r="O19" i="23"/>
  <c r="L19" i="23"/>
  <c r="P19" i="23" s="1"/>
  <c r="D19" i="23"/>
  <c r="C19" i="23"/>
  <c r="A19" i="23"/>
  <c r="B19" i="23" s="1"/>
  <c r="O18" i="23"/>
  <c r="L18" i="23"/>
  <c r="P18" i="23" s="1"/>
  <c r="D18" i="23"/>
  <c r="C18" i="23"/>
  <c r="A18" i="23"/>
  <c r="B18" i="23" s="1"/>
  <c r="O17" i="23"/>
  <c r="L17" i="23"/>
  <c r="P17" i="23" s="1"/>
  <c r="D17" i="23"/>
  <c r="C17" i="23"/>
  <c r="A17" i="23"/>
  <c r="B17" i="23" s="1"/>
  <c r="O16" i="23"/>
  <c r="L16" i="23"/>
  <c r="P16" i="23" s="1"/>
  <c r="D16" i="23"/>
  <c r="C16" i="23"/>
  <c r="A16" i="23"/>
  <c r="B16" i="23" s="1"/>
  <c r="O15" i="23"/>
  <c r="L15" i="23"/>
  <c r="P15" i="23" s="1"/>
  <c r="D15" i="23"/>
  <c r="C15" i="23"/>
  <c r="A15" i="23"/>
  <c r="B15" i="23" s="1"/>
  <c r="O14" i="23"/>
  <c r="L14" i="23"/>
  <c r="P14" i="23" s="1"/>
  <c r="D14" i="23"/>
  <c r="C14" i="23"/>
  <c r="A14" i="23"/>
  <c r="B14" i="23" s="1"/>
  <c r="AB9" i="23"/>
  <c r="AA9" i="23"/>
  <c r="Z9" i="23"/>
  <c r="Y9" i="23"/>
  <c r="X9" i="23"/>
  <c r="W9" i="23"/>
  <c r="V9" i="23"/>
  <c r="U9" i="23"/>
  <c r="T9" i="23"/>
  <c r="S9" i="23"/>
  <c r="R9" i="23"/>
  <c r="Q9" i="23"/>
  <c r="Y6" i="23"/>
  <c r="V6" i="23"/>
  <c r="T6" i="23"/>
  <c r="R6" i="23"/>
  <c r="AC5" i="23"/>
  <c r="AB4" i="23"/>
  <c r="AB6" i="23" s="1"/>
  <c r="AA4" i="23"/>
  <c r="AA6" i="23" s="1"/>
  <c r="Z4" i="23"/>
  <c r="Z6" i="23" s="1"/>
  <c r="Y4" i="23"/>
  <c r="X4" i="23"/>
  <c r="X6" i="23" s="1"/>
  <c r="W4" i="23"/>
  <c r="W6" i="23" s="1"/>
  <c r="V4" i="23"/>
  <c r="U4" i="23"/>
  <c r="U6" i="23" s="1"/>
  <c r="T4" i="23"/>
  <c r="S4" i="23"/>
  <c r="S6" i="23" s="1"/>
  <c r="R4" i="23"/>
  <c r="Q4" i="23"/>
  <c r="Q6" i="23" s="1"/>
  <c r="F4" i="23"/>
  <c r="AC3" i="23"/>
  <c r="F3" i="23"/>
  <c r="AC2" i="23"/>
  <c r="D2" i="23"/>
  <c r="Q63" i="1"/>
  <c r="N64" i="1"/>
  <c r="O64" i="1"/>
  <c r="L64" i="1"/>
  <c r="D64" i="1"/>
  <c r="C64" i="1"/>
  <c r="A64" i="1"/>
  <c r="B64" i="1" s="1"/>
  <c r="R63" i="1"/>
  <c r="S63" i="1"/>
  <c r="T63" i="1"/>
  <c r="U63" i="1"/>
  <c r="V63" i="1"/>
  <c r="W63" i="1"/>
  <c r="X63" i="1"/>
  <c r="Y63" i="1"/>
  <c r="Z63" i="1"/>
  <c r="AA63" i="1"/>
  <c r="AB63" i="1"/>
  <c r="D46" i="1"/>
  <c r="P41" i="23" l="1"/>
  <c r="S14" i="23"/>
  <c r="P63" i="23"/>
  <c r="P45" i="23"/>
  <c r="X45" i="23" s="1"/>
  <c r="P60" i="23"/>
  <c r="P64" i="23"/>
  <c r="P76" i="23"/>
  <c r="P44" i="23"/>
  <c r="U19" i="23"/>
  <c r="W19" i="23"/>
  <c r="V19" i="23"/>
  <c r="T19" i="23"/>
  <c r="S19" i="23"/>
  <c r="Q19" i="23"/>
  <c r="R19" i="23"/>
  <c r="Z19" i="23"/>
  <c r="AA19" i="23"/>
  <c r="AB19" i="23"/>
  <c r="Y19" i="23"/>
  <c r="X19" i="23"/>
  <c r="P43" i="23"/>
  <c r="AB43" i="23" s="1"/>
  <c r="P56" i="23"/>
  <c r="W56" i="23" s="1"/>
  <c r="P82" i="23"/>
  <c r="P42" i="23"/>
  <c r="AB42" i="23" s="1"/>
  <c r="P52" i="23"/>
  <c r="AA52" i="23" s="1"/>
  <c r="P27" i="23"/>
  <c r="S27" i="23" s="1"/>
  <c r="P49" i="23"/>
  <c r="V49" i="23" s="1"/>
  <c r="P62" i="23"/>
  <c r="AA62" i="23" s="1"/>
  <c r="P67" i="23"/>
  <c r="R14" i="23"/>
  <c r="T18" i="23"/>
  <c r="W18" i="23"/>
  <c r="V18" i="23"/>
  <c r="U18" i="23"/>
  <c r="AB18" i="23"/>
  <c r="AA18" i="23"/>
  <c r="Z18" i="23"/>
  <c r="Y18" i="23"/>
  <c r="X18" i="23"/>
  <c r="W14" i="23"/>
  <c r="AB20" i="23"/>
  <c r="AA20" i="23"/>
  <c r="Z20" i="23"/>
  <c r="Y20" i="23"/>
  <c r="X20" i="23"/>
  <c r="P54" i="23"/>
  <c r="W54" i="23" s="1"/>
  <c r="P79" i="23"/>
  <c r="P84" i="23"/>
  <c r="V14" i="23"/>
  <c r="S16" i="23"/>
  <c r="Z16" i="23"/>
  <c r="Y16" i="23"/>
  <c r="AA16" i="23"/>
  <c r="X16" i="23"/>
  <c r="V16" i="23"/>
  <c r="U16" i="23"/>
  <c r="W16" i="23"/>
  <c r="T16" i="23"/>
  <c r="AB16" i="23"/>
  <c r="U14" i="23"/>
  <c r="T14" i="23"/>
  <c r="P26" i="23"/>
  <c r="Z15" i="23"/>
  <c r="AB15" i="23"/>
  <c r="AA15" i="23"/>
  <c r="Y15" i="23"/>
  <c r="X15" i="23"/>
  <c r="V15" i="23"/>
  <c r="T15" i="23"/>
  <c r="W15" i="23"/>
  <c r="S15" i="23"/>
  <c r="U15" i="23"/>
  <c r="R15" i="23"/>
  <c r="P88" i="23"/>
  <c r="AA14" i="23"/>
  <c r="Z14" i="23"/>
  <c r="X14" i="23"/>
  <c r="Q14" i="23"/>
  <c r="AB14" i="23"/>
  <c r="Y14" i="23"/>
  <c r="S17" i="23"/>
  <c r="T17" i="23"/>
  <c r="AB17" i="23"/>
  <c r="AA17" i="23"/>
  <c r="Z17" i="23"/>
  <c r="W17" i="23"/>
  <c r="X17" i="23"/>
  <c r="Y17" i="23"/>
  <c r="V17" i="23"/>
  <c r="U17" i="23"/>
  <c r="Z43" i="23"/>
  <c r="X43" i="23"/>
  <c r="V43" i="23"/>
  <c r="U62" i="23"/>
  <c r="R42" i="23"/>
  <c r="R60" i="23"/>
  <c r="Q60" i="23"/>
  <c r="AB60" i="23"/>
  <c r="AA60" i="23"/>
  <c r="Z60" i="23"/>
  <c r="X60" i="23"/>
  <c r="W60" i="23"/>
  <c r="T60" i="23"/>
  <c r="V60" i="23"/>
  <c r="U60" i="23"/>
  <c r="S60" i="23"/>
  <c r="Y60" i="23"/>
  <c r="R27" i="23"/>
  <c r="Y27" i="23"/>
  <c r="T27" i="23"/>
  <c r="AB27" i="23"/>
  <c r="Z27" i="23"/>
  <c r="AA27" i="23"/>
  <c r="X27" i="23"/>
  <c r="V27" i="23"/>
  <c r="W27" i="23"/>
  <c r="U27" i="23"/>
  <c r="Q27" i="23"/>
  <c r="X52" i="23"/>
  <c r="T54" i="23"/>
  <c r="S54" i="23"/>
  <c r="Y49" i="23"/>
  <c r="X49" i="23"/>
  <c r="W49" i="23"/>
  <c r="S49" i="23"/>
  <c r="R41" i="23"/>
  <c r="Y41" i="23"/>
  <c r="AB41" i="23"/>
  <c r="AA41" i="23"/>
  <c r="Z41" i="23"/>
  <c r="X41" i="23"/>
  <c r="V41" i="23"/>
  <c r="W41" i="23"/>
  <c r="U41" i="23"/>
  <c r="T41" i="23"/>
  <c r="S41" i="23"/>
  <c r="Q41" i="23"/>
  <c r="Z26" i="23"/>
  <c r="Q26" i="23"/>
  <c r="AB26" i="23"/>
  <c r="AA26" i="23"/>
  <c r="X26" i="23"/>
  <c r="W26" i="23"/>
  <c r="T26" i="23"/>
  <c r="V26" i="23"/>
  <c r="U26" i="23"/>
  <c r="S26" i="23"/>
  <c r="R26" i="23"/>
  <c r="Y26" i="23"/>
  <c r="P61" i="23"/>
  <c r="R55" i="23"/>
  <c r="Q55" i="23"/>
  <c r="AB55" i="23"/>
  <c r="AA55" i="23"/>
  <c r="Z55" i="23"/>
  <c r="Y55" i="23"/>
  <c r="X55" i="23"/>
  <c r="T55" i="23"/>
  <c r="W55" i="23"/>
  <c r="V55" i="23"/>
  <c r="U55" i="23"/>
  <c r="S55" i="23"/>
  <c r="R44" i="23"/>
  <c r="AB44" i="23"/>
  <c r="AA44" i="23"/>
  <c r="Y44" i="23"/>
  <c r="Z44" i="23"/>
  <c r="X44" i="23"/>
  <c r="W44" i="23"/>
  <c r="V44" i="23"/>
  <c r="U44" i="23"/>
  <c r="S44" i="23"/>
  <c r="Q44" i="23"/>
  <c r="T44" i="23"/>
  <c r="R53" i="23"/>
  <c r="Q53" i="23"/>
  <c r="AB53" i="23"/>
  <c r="AA53" i="23"/>
  <c r="Z53" i="23"/>
  <c r="X53" i="23"/>
  <c r="W53" i="23"/>
  <c r="V53" i="23"/>
  <c r="T53" i="23"/>
  <c r="U53" i="23"/>
  <c r="S53" i="23"/>
  <c r="Y53" i="23"/>
  <c r="R40" i="23"/>
  <c r="Q40" i="23"/>
  <c r="AB40" i="23"/>
  <c r="AA40" i="23"/>
  <c r="Z40" i="23"/>
  <c r="T40" i="23"/>
  <c r="X40" i="23"/>
  <c r="W40" i="23"/>
  <c r="V40" i="23"/>
  <c r="U40" i="23"/>
  <c r="S40" i="23"/>
  <c r="Y40" i="23"/>
  <c r="AB45" i="23"/>
  <c r="AA45" i="23"/>
  <c r="Z45" i="23"/>
  <c r="V45" i="23"/>
  <c r="T45" i="23"/>
  <c r="P24" i="23"/>
  <c r="P87" i="23"/>
  <c r="P51" i="23"/>
  <c r="P72" i="23"/>
  <c r="P78" i="23"/>
  <c r="P89" i="23"/>
  <c r="P23" i="23"/>
  <c r="P30" i="23"/>
  <c r="P35" i="23"/>
  <c r="P50" i="23"/>
  <c r="P57" i="23"/>
  <c r="P80" i="23"/>
  <c r="P86" i="23"/>
  <c r="P77" i="23"/>
  <c r="P29" i="23"/>
  <c r="P32" i="23"/>
  <c r="P25" i="23"/>
  <c r="P34" i="23"/>
  <c r="P37" i="23"/>
  <c r="P90" i="23"/>
  <c r="P85" i="23"/>
  <c r="P28" i="23"/>
  <c r="P39" i="23"/>
  <c r="AC6" i="23"/>
  <c r="AC4" i="23"/>
  <c r="P22" i="23"/>
  <c r="P31" i="23"/>
  <c r="P33" i="23"/>
  <c r="P38" i="23"/>
  <c r="P36" i="23"/>
  <c r="P46" i="23"/>
  <c r="P47" i="23"/>
  <c r="P48" i="23"/>
  <c r="P58" i="23"/>
  <c r="P59" i="23"/>
  <c r="P66" i="23"/>
  <c r="P69" i="23"/>
  <c r="P65" i="23"/>
  <c r="P73" i="23"/>
  <c r="P68" i="23"/>
  <c r="P71" i="23"/>
  <c r="P70" i="23"/>
  <c r="P74" i="23"/>
  <c r="P64" i="1"/>
  <c r="AC63" i="1"/>
  <c r="M25" i="19"/>
  <c r="M24" i="19"/>
  <c r="M23" i="19"/>
  <c r="M22" i="19"/>
  <c r="M21" i="19"/>
  <c r="M20" i="19"/>
  <c r="M19" i="19"/>
  <c r="M18" i="19"/>
  <c r="M17" i="19"/>
  <c r="M16" i="19"/>
  <c r="M15" i="19"/>
  <c r="M14" i="19"/>
  <c r="M13" i="19"/>
  <c r="M12" i="19"/>
  <c r="M11" i="19"/>
  <c r="M10" i="19"/>
  <c r="M9" i="19"/>
  <c r="M8" i="19"/>
  <c r="M7" i="19"/>
  <c r="M6" i="19"/>
  <c r="M5" i="19"/>
  <c r="M4" i="19"/>
  <c r="M3" i="19"/>
  <c r="M2" i="19"/>
  <c r="Q45" i="23" l="1"/>
  <c r="Z49" i="23"/>
  <c r="R45" i="23"/>
  <c r="AA49" i="23"/>
  <c r="W62" i="23"/>
  <c r="Y45" i="23"/>
  <c r="S56" i="23"/>
  <c r="AB49" i="23"/>
  <c r="S45" i="23"/>
  <c r="U56" i="23"/>
  <c r="Q49" i="23"/>
  <c r="AC49" i="23" s="1"/>
  <c r="U45" i="23"/>
  <c r="AC45" i="23" s="1"/>
  <c r="Z56" i="23"/>
  <c r="R49" i="23"/>
  <c r="W45" i="23"/>
  <c r="U49" i="23"/>
  <c r="R54" i="23"/>
  <c r="T49" i="23"/>
  <c r="X42" i="23"/>
  <c r="V56" i="23"/>
  <c r="X56" i="23"/>
  <c r="X54" i="23"/>
  <c r="Y62" i="23"/>
  <c r="AB56" i="23"/>
  <c r="Y54" i="23"/>
  <c r="X62" i="23"/>
  <c r="Y56" i="23"/>
  <c r="AA54" i="23"/>
  <c r="AB62" i="23"/>
  <c r="Z54" i="23"/>
  <c r="Q56" i="23"/>
  <c r="AB54" i="23"/>
  <c r="R62" i="23"/>
  <c r="AA56" i="23"/>
  <c r="R56" i="23"/>
  <c r="AC56" i="23" s="1"/>
  <c r="Q54" i="23"/>
  <c r="AC54" i="23" s="1"/>
  <c r="S43" i="23"/>
  <c r="T56" i="23"/>
  <c r="V54" i="23"/>
  <c r="Y42" i="23"/>
  <c r="Q43" i="23"/>
  <c r="U54" i="23"/>
  <c r="R43" i="23"/>
  <c r="Y52" i="23"/>
  <c r="AB52" i="23"/>
  <c r="Q52" i="23"/>
  <c r="Q42" i="23"/>
  <c r="Q62" i="23"/>
  <c r="Y43" i="23"/>
  <c r="R52" i="23"/>
  <c r="S52" i="23"/>
  <c r="S42" i="23"/>
  <c r="U52" i="23"/>
  <c r="U42" i="23"/>
  <c r="S62" i="23"/>
  <c r="U43" i="23"/>
  <c r="V42" i="23"/>
  <c r="V52" i="23"/>
  <c r="T52" i="23"/>
  <c r="T42" i="23"/>
  <c r="V62" i="23"/>
  <c r="W43" i="23"/>
  <c r="W52" i="23"/>
  <c r="W42" i="23"/>
  <c r="T62" i="23"/>
  <c r="T43" i="23"/>
  <c r="Z52" i="23"/>
  <c r="Z42" i="23"/>
  <c r="Z62" i="23"/>
  <c r="AA43" i="23"/>
  <c r="AA42" i="23"/>
  <c r="R35" i="23"/>
  <c r="Q35" i="23"/>
  <c r="Y35" i="23"/>
  <c r="AB35" i="23"/>
  <c r="AA35" i="23"/>
  <c r="Z35" i="23"/>
  <c r="X35" i="23"/>
  <c r="W35" i="23"/>
  <c r="T35" i="23"/>
  <c r="V35" i="23"/>
  <c r="U35" i="23"/>
  <c r="S35" i="23"/>
  <c r="R46" i="23"/>
  <c r="T46" i="23"/>
  <c r="Q46" i="23"/>
  <c r="AB46" i="23"/>
  <c r="AA46" i="23"/>
  <c r="Z46" i="23"/>
  <c r="Y46" i="23"/>
  <c r="X46" i="23"/>
  <c r="V46" i="23"/>
  <c r="W46" i="23"/>
  <c r="U46" i="23"/>
  <c r="S46" i="23"/>
  <c r="R25" i="23"/>
  <c r="Q25" i="23"/>
  <c r="Y25" i="23"/>
  <c r="AB25" i="23"/>
  <c r="AA25" i="23"/>
  <c r="Z25" i="23"/>
  <c r="X25" i="23"/>
  <c r="W25" i="23"/>
  <c r="V25" i="23"/>
  <c r="U25" i="23"/>
  <c r="S25" i="23"/>
  <c r="T25" i="23"/>
  <c r="R33" i="23"/>
  <c r="T33" i="23"/>
  <c r="AB33" i="23"/>
  <c r="AA33" i="23"/>
  <c r="Z33" i="23"/>
  <c r="X33" i="23"/>
  <c r="V33" i="23"/>
  <c r="U33" i="23"/>
  <c r="W33" i="23"/>
  <c r="S33" i="23"/>
  <c r="Q33" i="23"/>
  <c r="Y33" i="23"/>
  <c r="Y32" i="23"/>
  <c r="Q32" i="23"/>
  <c r="AB32" i="23"/>
  <c r="AA32" i="23"/>
  <c r="Z32" i="23"/>
  <c r="X32" i="23"/>
  <c r="W32" i="23"/>
  <c r="U32" i="23"/>
  <c r="V32" i="23"/>
  <c r="T32" i="23"/>
  <c r="S32" i="23"/>
  <c r="R32" i="23"/>
  <c r="R29" i="23"/>
  <c r="Q29" i="23"/>
  <c r="Z29" i="23"/>
  <c r="Y29" i="23"/>
  <c r="AB29" i="23"/>
  <c r="AA29" i="23"/>
  <c r="X29" i="23"/>
  <c r="W29" i="23"/>
  <c r="T29" i="23"/>
  <c r="V29" i="23"/>
  <c r="U29" i="23"/>
  <c r="S29" i="23"/>
  <c r="AA87" i="23"/>
  <c r="Z87" i="23"/>
  <c r="R31" i="23"/>
  <c r="Q31" i="23"/>
  <c r="T31" i="23"/>
  <c r="AB31" i="23"/>
  <c r="AA31" i="23"/>
  <c r="Z31" i="23"/>
  <c r="Y31" i="23"/>
  <c r="X31" i="23"/>
  <c r="W31" i="23"/>
  <c r="V31" i="23"/>
  <c r="U31" i="23"/>
  <c r="S31" i="23"/>
  <c r="AB86" i="23"/>
  <c r="AA86" i="23"/>
  <c r="W80" i="23"/>
  <c r="R61" i="23"/>
  <c r="Q61" i="23"/>
  <c r="AB61" i="23"/>
  <c r="AA61" i="23"/>
  <c r="Z61" i="23"/>
  <c r="Y61" i="23"/>
  <c r="X61" i="23"/>
  <c r="T61" i="23"/>
  <c r="W61" i="23"/>
  <c r="V61" i="23"/>
  <c r="U61" i="23"/>
  <c r="S61" i="23"/>
  <c r="R39" i="23"/>
  <c r="Q39" i="23"/>
  <c r="Y39" i="23"/>
  <c r="AB39" i="23"/>
  <c r="AA39" i="23"/>
  <c r="Z39" i="23"/>
  <c r="X39" i="23"/>
  <c r="W39" i="23"/>
  <c r="V39" i="23"/>
  <c r="T39" i="23"/>
  <c r="U39" i="23"/>
  <c r="S39" i="23"/>
  <c r="R57" i="23"/>
  <c r="Q57" i="23"/>
  <c r="AB57" i="23"/>
  <c r="AA57" i="23"/>
  <c r="Z57" i="23"/>
  <c r="X57" i="23"/>
  <c r="T57" i="23"/>
  <c r="W57" i="23"/>
  <c r="V57" i="23"/>
  <c r="U57" i="23"/>
  <c r="S57" i="23"/>
  <c r="Y57" i="23"/>
  <c r="R51" i="23"/>
  <c r="Y51" i="23"/>
  <c r="Q51" i="23"/>
  <c r="AB51" i="23"/>
  <c r="AA51" i="23"/>
  <c r="Z51" i="23"/>
  <c r="X51" i="23"/>
  <c r="T51" i="23"/>
  <c r="W51" i="23"/>
  <c r="V51" i="23"/>
  <c r="U51" i="23"/>
  <c r="S51" i="23"/>
  <c r="Z22" i="23"/>
  <c r="Q22" i="23"/>
  <c r="AB22" i="23"/>
  <c r="AA22" i="23"/>
  <c r="Y22" i="23"/>
  <c r="X22" i="23"/>
  <c r="W22" i="23"/>
  <c r="U22" i="23"/>
  <c r="V22" i="23"/>
  <c r="T22" i="23"/>
  <c r="S22" i="23"/>
  <c r="R22" i="23"/>
  <c r="Y24" i="23"/>
  <c r="AB24" i="23"/>
  <c r="Z24" i="23"/>
  <c r="T24" i="23"/>
  <c r="X24" i="23"/>
  <c r="W24" i="23"/>
  <c r="V24" i="23"/>
  <c r="U24" i="23"/>
  <c r="S24" i="23"/>
  <c r="R24" i="23"/>
  <c r="Q24" i="23"/>
  <c r="AA24" i="23"/>
  <c r="R59" i="23"/>
  <c r="Q59" i="23"/>
  <c r="AB59" i="23"/>
  <c r="AA59" i="23"/>
  <c r="Z59" i="23"/>
  <c r="Y59" i="23"/>
  <c r="X59" i="23"/>
  <c r="W59" i="23"/>
  <c r="V59" i="23"/>
  <c r="T59" i="23"/>
  <c r="U59" i="23"/>
  <c r="S59" i="23"/>
  <c r="R58" i="23"/>
  <c r="Y58" i="23"/>
  <c r="Q58" i="23"/>
  <c r="AB58" i="23"/>
  <c r="AA58" i="23"/>
  <c r="Z58" i="23"/>
  <c r="X58" i="23"/>
  <c r="W58" i="23"/>
  <c r="V58" i="23"/>
  <c r="U58" i="23"/>
  <c r="T58" i="23"/>
  <c r="S58" i="23"/>
  <c r="Q28" i="23"/>
  <c r="AB28" i="23"/>
  <c r="AA28" i="23"/>
  <c r="Y28" i="23"/>
  <c r="X28" i="23"/>
  <c r="W28" i="23"/>
  <c r="U28" i="23"/>
  <c r="V28" i="23"/>
  <c r="T28" i="23"/>
  <c r="S28" i="23"/>
  <c r="R28" i="23"/>
  <c r="Z28" i="23"/>
  <c r="R50" i="23"/>
  <c r="Q50" i="23"/>
  <c r="AB50" i="23"/>
  <c r="AA50" i="23"/>
  <c r="Z50" i="23"/>
  <c r="X50" i="23"/>
  <c r="W50" i="23"/>
  <c r="V50" i="23"/>
  <c r="U50" i="23"/>
  <c r="T50" i="23"/>
  <c r="S50" i="23"/>
  <c r="Y50" i="23"/>
  <c r="R48" i="23"/>
  <c r="Q48" i="23"/>
  <c r="Y48" i="23"/>
  <c r="T48" i="23"/>
  <c r="AB48" i="23"/>
  <c r="AA48" i="23"/>
  <c r="Z48" i="23"/>
  <c r="X48" i="23"/>
  <c r="W48" i="23"/>
  <c r="V48" i="23"/>
  <c r="U48" i="23"/>
  <c r="S48" i="23"/>
  <c r="Y85" i="23"/>
  <c r="AA90" i="23"/>
  <c r="Z90" i="23"/>
  <c r="Y90" i="23"/>
  <c r="X90" i="23"/>
  <c r="U90" i="23"/>
  <c r="R47" i="23"/>
  <c r="Y47" i="23"/>
  <c r="Q47" i="23"/>
  <c r="AB47" i="23"/>
  <c r="AA47" i="23"/>
  <c r="T47" i="23"/>
  <c r="Z47" i="23"/>
  <c r="X47" i="23"/>
  <c r="W47" i="23"/>
  <c r="V47" i="23"/>
  <c r="U47" i="23"/>
  <c r="S47" i="23"/>
  <c r="R37" i="23"/>
  <c r="Q37" i="23"/>
  <c r="AB37" i="23"/>
  <c r="AA37" i="23"/>
  <c r="Y37" i="23"/>
  <c r="Z37" i="23"/>
  <c r="X37" i="23"/>
  <c r="W37" i="23"/>
  <c r="T37" i="23"/>
  <c r="V37" i="23"/>
  <c r="U37" i="23"/>
  <c r="S37" i="23"/>
  <c r="Q34" i="23"/>
  <c r="AB34" i="23"/>
  <c r="AA34" i="23"/>
  <c r="Z34" i="23"/>
  <c r="Y34" i="23"/>
  <c r="X34" i="23"/>
  <c r="W34" i="23"/>
  <c r="T34" i="23"/>
  <c r="V34" i="23"/>
  <c r="U34" i="23"/>
  <c r="S34" i="23"/>
  <c r="R34" i="23"/>
  <c r="AB30" i="23"/>
  <c r="AA30" i="23"/>
  <c r="Y30" i="23"/>
  <c r="T30" i="23"/>
  <c r="Z30" i="23"/>
  <c r="X30" i="23"/>
  <c r="W30" i="23"/>
  <c r="V30" i="23"/>
  <c r="U30" i="23"/>
  <c r="S30" i="23"/>
  <c r="R30" i="23"/>
  <c r="Q30" i="23"/>
  <c r="R23" i="23"/>
  <c r="Q23" i="23"/>
  <c r="AA23" i="23"/>
  <c r="Z23" i="23"/>
  <c r="AB23" i="23"/>
  <c r="Y23" i="23"/>
  <c r="T23" i="23"/>
  <c r="X23" i="23"/>
  <c r="W23" i="23"/>
  <c r="V23" i="23"/>
  <c r="U23" i="23"/>
  <c r="S23" i="23"/>
  <c r="R36" i="23"/>
  <c r="Y36" i="23"/>
  <c r="T36" i="23"/>
  <c r="AB36" i="23"/>
  <c r="AA36" i="23"/>
  <c r="Z36" i="23"/>
  <c r="X36" i="23"/>
  <c r="V36" i="23"/>
  <c r="W36" i="23"/>
  <c r="U36" i="23"/>
  <c r="S36" i="23"/>
  <c r="Q36" i="23"/>
  <c r="AB38" i="23"/>
  <c r="AA38" i="23"/>
  <c r="Z38" i="23"/>
  <c r="T38" i="23"/>
  <c r="Y38" i="23"/>
  <c r="X38" i="23"/>
  <c r="V38" i="23"/>
  <c r="W38" i="23"/>
  <c r="U38" i="23"/>
  <c r="S38" i="23"/>
  <c r="R38" i="23"/>
  <c r="Q38" i="23"/>
  <c r="AC41" i="23"/>
  <c r="AC18" i="23"/>
  <c r="AC44" i="23"/>
  <c r="AC15" i="23"/>
  <c r="AC16" i="23"/>
  <c r="AC19" i="23"/>
  <c r="AC40" i="23"/>
  <c r="AC60" i="23"/>
  <c r="AC55" i="23"/>
  <c r="AC26" i="23"/>
  <c r="AC14" i="23"/>
  <c r="AC53" i="23"/>
  <c r="AC17" i="23"/>
  <c r="K4" i="23"/>
  <c r="L4" i="23" s="1"/>
  <c r="N4" i="23" s="1"/>
  <c r="AA80" i="23" s="1"/>
  <c r="K3" i="23"/>
  <c r="AC20" i="23"/>
  <c r="AC27" i="23"/>
  <c r="L13" i="16"/>
  <c r="L12" i="16"/>
  <c r="L11" i="16"/>
  <c r="L10" i="16"/>
  <c r="L9" i="16"/>
  <c r="L8" i="16"/>
  <c r="L7" i="16"/>
  <c r="L6" i="16"/>
  <c r="L5" i="16"/>
  <c r="L4" i="16"/>
  <c r="L3" i="16"/>
  <c r="L2" i="16"/>
  <c r="AC43" i="23" l="1"/>
  <c r="AC42" i="23"/>
  <c r="AC62" i="23"/>
  <c r="AC52" i="23"/>
  <c r="AC37" i="23"/>
  <c r="X85" i="23"/>
  <c r="AC50" i="23"/>
  <c r="X80" i="23"/>
  <c r="AC36" i="23"/>
  <c r="AB80" i="23"/>
  <c r="S90" i="23"/>
  <c r="Z86" i="23"/>
  <c r="Z89" i="23"/>
  <c r="AB90" i="23"/>
  <c r="AA89" i="23"/>
  <c r="AC23" i="23"/>
  <c r="AC51" i="23"/>
  <c r="AC32" i="23"/>
  <c r="AC25" i="23"/>
  <c r="R90" i="23"/>
  <c r="Y89" i="23"/>
  <c r="T90" i="23"/>
  <c r="Y80" i="23"/>
  <c r="AB89" i="23"/>
  <c r="AC24" i="23"/>
  <c r="Z85" i="23"/>
  <c r="V90" i="23"/>
  <c r="AA85" i="23"/>
  <c r="Z80" i="23"/>
  <c r="W90" i="23"/>
  <c r="AB85" i="23"/>
  <c r="AC30" i="23"/>
  <c r="AC34" i="23"/>
  <c r="AC39" i="23"/>
  <c r="AC61" i="23"/>
  <c r="AC29" i="23"/>
  <c r="AC35" i="23"/>
  <c r="W87" i="23"/>
  <c r="T86" i="23"/>
  <c r="S84" i="23"/>
  <c r="R82" i="23"/>
  <c r="Q80" i="23"/>
  <c r="U21" i="23"/>
  <c r="S86" i="23"/>
  <c r="Y79" i="23"/>
  <c r="Q84" i="23"/>
  <c r="Q21" i="23"/>
  <c r="W89" i="23"/>
  <c r="V89" i="23"/>
  <c r="T87" i="23"/>
  <c r="Q86" i="23"/>
  <c r="U89" i="23"/>
  <c r="S87" i="23"/>
  <c r="W85" i="23"/>
  <c r="T83" i="23"/>
  <c r="S81" i="23"/>
  <c r="T89" i="23"/>
  <c r="R87" i="23"/>
  <c r="V85" i="23"/>
  <c r="S83" i="23"/>
  <c r="R81" i="23"/>
  <c r="U79" i="23"/>
  <c r="S89" i="23"/>
  <c r="Q87" i="23"/>
  <c r="U85" i="23"/>
  <c r="R83" i="23"/>
  <c r="Q81" i="23"/>
  <c r="T79" i="23"/>
  <c r="AA21" i="23"/>
  <c r="W86" i="23"/>
  <c r="T80" i="23"/>
  <c r="U83" i="23"/>
  <c r="R89" i="23"/>
  <c r="Y86" i="23"/>
  <c r="T85" i="23"/>
  <c r="Q83" i="23"/>
  <c r="V80" i="23"/>
  <c r="S79" i="23"/>
  <c r="Z21" i="23"/>
  <c r="Y21" i="23"/>
  <c r="Q88" i="23"/>
  <c r="U82" i="23"/>
  <c r="U87" i="23"/>
  <c r="Q89" i="23"/>
  <c r="X86" i="23"/>
  <c r="S85" i="23"/>
  <c r="V82" i="23"/>
  <c r="U80" i="23"/>
  <c r="R79" i="23"/>
  <c r="R85" i="23"/>
  <c r="Q79" i="23"/>
  <c r="X79" i="23"/>
  <c r="S21" i="23"/>
  <c r="V79" i="23"/>
  <c r="X21" i="23"/>
  <c r="AB21" i="23"/>
  <c r="Y87" i="23"/>
  <c r="V86" i="23"/>
  <c r="Q85" i="23"/>
  <c r="T82" i="23"/>
  <c r="S80" i="23"/>
  <c r="W21" i="23"/>
  <c r="R84" i="23"/>
  <c r="T21" i="23"/>
  <c r="U81" i="23"/>
  <c r="W79" i="23"/>
  <c r="R21" i="23"/>
  <c r="X87" i="23"/>
  <c r="U86" i="23"/>
  <c r="T84" i="23"/>
  <c r="S82" i="23"/>
  <c r="R80" i="23"/>
  <c r="V21" i="23"/>
  <c r="V87" i="23"/>
  <c r="Q82" i="23"/>
  <c r="R86" i="23"/>
  <c r="T81" i="23"/>
  <c r="Y83" i="23"/>
  <c r="X81" i="23"/>
  <c r="X88" i="23"/>
  <c r="W88" i="23"/>
  <c r="W83" i="23"/>
  <c r="V88" i="23"/>
  <c r="AB82" i="23"/>
  <c r="V83" i="23"/>
  <c r="U88" i="23"/>
  <c r="AA82" i="23"/>
  <c r="AB84" i="23"/>
  <c r="AB79" i="23"/>
  <c r="T88" i="23"/>
  <c r="Z82" i="23"/>
  <c r="AA84" i="23"/>
  <c r="S88" i="23"/>
  <c r="AA79" i="23"/>
  <c r="Y82" i="23"/>
  <c r="Z84" i="23"/>
  <c r="Z79" i="23"/>
  <c r="Z81" i="23"/>
  <c r="X82" i="23"/>
  <c r="Y84" i="23"/>
  <c r="R88" i="23"/>
  <c r="AB88" i="23"/>
  <c r="V84" i="23"/>
  <c r="W82" i="23"/>
  <c r="X84" i="23"/>
  <c r="AB81" i="23"/>
  <c r="AB83" i="23"/>
  <c r="W84" i="23"/>
  <c r="AA81" i="23"/>
  <c r="AA88" i="23"/>
  <c r="AA83" i="23"/>
  <c r="Z88" i="23"/>
  <c r="Z83" i="23"/>
  <c r="U84" i="23"/>
  <c r="Y81" i="23"/>
  <c r="Y88" i="23"/>
  <c r="X83" i="23"/>
  <c r="W81" i="23"/>
  <c r="V81" i="23"/>
  <c r="Q90" i="23"/>
  <c r="AC28" i="23"/>
  <c r="AC57" i="23"/>
  <c r="AB87" i="23"/>
  <c r="X89" i="23"/>
  <c r="L3" i="23"/>
  <c r="N3" i="23" s="1"/>
  <c r="AC59" i="23"/>
  <c r="AC38" i="23"/>
  <c r="AC58" i="23"/>
  <c r="AC22" i="23"/>
  <c r="AC47" i="23"/>
  <c r="AC33" i="23"/>
  <c r="AC46" i="23"/>
  <c r="AC48" i="23"/>
  <c r="AC31" i="23"/>
  <c r="O17" i="10"/>
  <c r="O16" i="10"/>
  <c r="O15" i="10"/>
  <c r="O14" i="10"/>
  <c r="O13" i="10"/>
  <c r="O12" i="10"/>
  <c r="O11" i="10"/>
  <c r="O10" i="10"/>
  <c r="O9" i="10"/>
  <c r="O6" i="10"/>
  <c r="O5" i="10"/>
  <c r="O2" i="10"/>
  <c r="AC90" i="23" l="1"/>
  <c r="AC87" i="23"/>
  <c r="AC86" i="23"/>
  <c r="AC81" i="23"/>
  <c r="AC82" i="23"/>
  <c r="AC79" i="23"/>
  <c r="AC83" i="23"/>
  <c r="AC21" i="23"/>
  <c r="AC84" i="23"/>
  <c r="R78" i="23"/>
  <c r="W75" i="23"/>
  <c r="T74" i="23"/>
  <c r="S73" i="23"/>
  <c r="W70" i="23"/>
  <c r="T69" i="23"/>
  <c r="W65" i="23"/>
  <c r="S74" i="23"/>
  <c r="S69" i="23"/>
  <c r="V65" i="23"/>
  <c r="R69" i="23"/>
  <c r="T70" i="23"/>
  <c r="T65" i="23"/>
  <c r="W76" i="23"/>
  <c r="T63" i="23"/>
  <c r="T75" i="23"/>
  <c r="T66" i="23"/>
  <c r="S66" i="23"/>
  <c r="S75" i="23"/>
  <c r="W72" i="23"/>
  <c r="Q69" i="23"/>
  <c r="Q63" i="23"/>
  <c r="X67" i="23"/>
  <c r="R70" i="23"/>
  <c r="V76" i="23"/>
  <c r="R75" i="23"/>
  <c r="Z73" i="23"/>
  <c r="U76" i="23"/>
  <c r="Q75" i="23"/>
  <c r="Y73" i="23"/>
  <c r="V72" i="23"/>
  <c r="Q70" i="23"/>
  <c r="Y68" i="23"/>
  <c r="V67" i="23"/>
  <c r="R66" i="23"/>
  <c r="Q65" i="23"/>
  <c r="AA65" i="23"/>
  <c r="V73" i="23"/>
  <c r="V68" i="23"/>
  <c r="X63" i="23"/>
  <c r="Q77" i="23"/>
  <c r="Q73" i="23"/>
  <c r="V66" i="23"/>
  <c r="Y67" i="23"/>
  <c r="S70" i="23"/>
  <c r="W67" i="23"/>
  <c r="T76" i="23"/>
  <c r="Y74" i="23"/>
  <c r="X73" i="23"/>
  <c r="U72" i="23"/>
  <c r="Y69" i="23"/>
  <c r="X68" i="23"/>
  <c r="U67" i="23"/>
  <c r="Q66" i="23"/>
  <c r="Z63" i="23"/>
  <c r="W68" i="23"/>
  <c r="R76" i="23"/>
  <c r="S72" i="23"/>
  <c r="S67" i="23"/>
  <c r="R74" i="23"/>
  <c r="S63" i="23"/>
  <c r="X76" i="23"/>
  <c r="AA73" i="23"/>
  <c r="S76" i="23"/>
  <c r="X74" i="23"/>
  <c r="W73" i="23"/>
  <c r="T72" i="23"/>
  <c r="X69" i="23"/>
  <c r="T67" i="23"/>
  <c r="Y63" i="23"/>
  <c r="W74" i="23"/>
  <c r="W69" i="23"/>
  <c r="Z65" i="23"/>
  <c r="U70" i="23"/>
  <c r="Y72" i="23"/>
  <c r="R63" i="23"/>
  <c r="Q74" i="23"/>
  <c r="S65" i="23"/>
  <c r="T78" i="23"/>
  <c r="Q76" i="23"/>
  <c r="V74" i="23"/>
  <c r="U73" i="23"/>
  <c r="R72" i="23"/>
  <c r="V69" i="23"/>
  <c r="U68" i="23"/>
  <c r="R67" i="23"/>
  <c r="Y65" i="23"/>
  <c r="W63" i="23"/>
  <c r="X66" i="23"/>
  <c r="U63" i="23"/>
  <c r="Q78" i="23"/>
  <c r="R73" i="23"/>
  <c r="R68" i="23"/>
  <c r="U75" i="23"/>
  <c r="U65" i="23"/>
  <c r="AA68" i="23"/>
  <c r="R65" i="23"/>
  <c r="S78" i="23"/>
  <c r="X75" i="23"/>
  <c r="U74" i="23"/>
  <c r="T73" i="23"/>
  <c r="Q72" i="23"/>
  <c r="U69" i="23"/>
  <c r="T68" i="23"/>
  <c r="Q67" i="23"/>
  <c r="X65" i="23"/>
  <c r="V63" i="23"/>
  <c r="S68" i="23"/>
  <c r="V75" i="23"/>
  <c r="V70" i="23"/>
  <c r="W66" i="23"/>
  <c r="Q68" i="23"/>
  <c r="U66" i="23"/>
  <c r="X72" i="23"/>
  <c r="Z68" i="23"/>
  <c r="AB67" i="23"/>
  <c r="AB75" i="23"/>
  <c r="V64" i="23"/>
  <c r="AA67" i="23"/>
  <c r="AA75" i="23"/>
  <c r="Z75" i="23"/>
  <c r="Y75" i="23"/>
  <c r="Y64" i="23"/>
  <c r="AB76" i="23"/>
  <c r="R64" i="23"/>
  <c r="AA76" i="23"/>
  <c r="Q64" i="23"/>
  <c r="AB64" i="23"/>
  <c r="Y76" i="23"/>
  <c r="AB63" i="23"/>
  <c r="S64" i="23"/>
  <c r="AA64" i="23"/>
  <c r="AA63" i="23"/>
  <c r="Z64" i="23"/>
  <c r="T64" i="23"/>
  <c r="X64" i="23"/>
  <c r="Z76" i="23"/>
  <c r="W64" i="23"/>
  <c r="U64" i="23"/>
  <c r="Z67" i="23"/>
  <c r="AB68" i="23"/>
  <c r="S71" i="23"/>
  <c r="T77" i="23"/>
  <c r="AA69" i="23"/>
  <c r="R71" i="23"/>
  <c r="AB78" i="23"/>
  <c r="S77" i="23"/>
  <c r="AB66" i="23"/>
  <c r="AB73" i="23"/>
  <c r="Q71" i="23"/>
  <c r="AB70" i="23"/>
  <c r="AB71" i="23"/>
  <c r="Z78" i="23"/>
  <c r="R77" i="23"/>
  <c r="AA66" i="23"/>
  <c r="AA70" i="23"/>
  <c r="AA71" i="23"/>
  <c r="Y78" i="23"/>
  <c r="AB77" i="23"/>
  <c r="Z66" i="23"/>
  <c r="Z70" i="23"/>
  <c r="Z71" i="23"/>
  <c r="X78" i="23"/>
  <c r="AA77" i="23"/>
  <c r="Y66" i="23"/>
  <c r="Y70" i="23"/>
  <c r="T71" i="23"/>
  <c r="W78" i="23"/>
  <c r="Z77" i="23"/>
  <c r="W71" i="23"/>
  <c r="AB72" i="23"/>
  <c r="AA72" i="23"/>
  <c r="X70" i="23"/>
  <c r="Y71" i="23"/>
  <c r="V78" i="23"/>
  <c r="Y77" i="23"/>
  <c r="W77" i="23"/>
  <c r="X71" i="23"/>
  <c r="U78" i="23"/>
  <c r="X77" i="23"/>
  <c r="V77" i="23"/>
  <c r="V71" i="23"/>
  <c r="U71" i="23"/>
  <c r="Z72" i="23"/>
  <c r="U77" i="23"/>
  <c r="AB69" i="23"/>
  <c r="AB74" i="23"/>
  <c r="AA74" i="23"/>
  <c r="AB65" i="23"/>
  <c r="Z69" i="23"/>
  <c r="Z74" i="23"/>
  <c r="AA78" i="23"/>
  <c r="AC88" i="23"/>
  <c r="AC89" i="23"/>
  <c r="AC80" i="23"/>
  <c r="AC85" i="23"/>
  <c r="G3" i="8"/>
  <c r="E3" i="8"/>
  <c r="E2" i="8"/>
  <c r="G2" i="8" s="1"/>
  <c r="AC78" i="23" l="1"/>
  <c r="AC65" i="23"/>
  <c r="AC67" i="23"/>
  <c r="AC64" i="23"/>
  <c r="AC76" i="23"/>
  <c r="AC71" i="23"/>
  <c r="AC72" i="23"/>
  <c r="AC66" i="23"/>
  <c r="AC73" i="23"/>
  <c r="AC70" i="23"/>
  <c r="AC74" i="23"/>
  <c r="AC75" i="23"/>
  <c r="AC77" i="23"/>
  <c r="AC68" i="23"/>
  <c r="AC69" i="23"/>
  <c r="AC63" i="23"/>
  <c r="C48" i="1"/>
  <c r="C47" i="1"/>
  <c r="R64" i="1" l="1"/>
  <c r="Q64" i="1"/>
  <c r="W64" i="1"/>
  <c r="Z64" i="1"/>
  <c r="V64" i="1"/>
  <c r="AB64" i="1"/>
  <c r="AA64" i="1"/>
  <c r="S64" i="1"/>
  <c r="Y64" i="1"/>
  <c r="X64" i="1"/>
  <c r="U64" i="1"/>
  <c r="T64" i="1"/>
  <c r="T65" i="1"/>
  <c r="U65" i="1"/>
  <c r="V65" i="1"/>
  <c r="W65" i="1"/>
  <c r="Z65" i="1"/>
  <c r="Q65" i="1"/>
  <c r="X65" i="1"/>
  <c r="R65" i="1"/>
  <c r="Y65" i="1"/>
  <c r="AB65" i="1"/>
  <c r="AA65" i="1"/>
  <c r="S65" i="1"/>
  <c r="D48" i="1"/>
  <c r="L17" i="10"/>
  <c r="P17" i="10" s="1"/>
  <c r="D17" i="10"/>
  <c r="C17" i="10"/>
  <c r="A17" i="10"/>
  <c r="B17" i="10" s="1"/>
  <c r="L16" i="10"/>
  <c r="P16" i="10" s="1"/>
  <c r="D16" i="10"/>
  <c r="C16" i="10"/>
  <c r="A16" i="10"/>
  <c r="B16" i="10" s="1"/>
  <c r="L15" i="10"/>
  <c r="P15" i="10" s="1"/>
  <c r="D15" i="10"/>
  <c r="C15" i="10"/>
  <c r="A15" i="10"/>
  <c r="B15" i="10" s="1"/>
  <c r="L14" i="10"/>
  <c r="P14" i="10" s="1"/>
  <c r="D14" i="10"/>
  <c r="C14" i="10"/>
  <c r="A14" i="10"/>
  <c r="B14" i="10" s="1"/>
  <c r="L13" i="10"/>
  <c r="P13" i="10" s="1"/>
  <c r="D13" i="10"/>
  <c r="C13" i="10"/>
  <c r="A13" i="10"/>
  <c r="B13" i="10" s="1"/>
  <c r="L12" i="10"/>
  <c r="P12" i="10" s="1"/>
  <c r="D12" i="10"/>
  <c r="C12" i="10"/>
  <c r="A12" i="10"/>
  <c r="B12" i="10" s="1"/>
  <c r="L11" i="10"/>
  <c r="P11" i="10" s="1"/>
  <c r="D11" i="10"/>
  <c r="C11" i="10"/>
  <c r="A11" i="10"/>
  <c r="B11" i="10" s="1"/>
  <c r="L10" i="10"/>
  <c r="P10" i="10" s="1"/>
  <c r="D10" i="10"/>
  <c r="C10" i="10"/>
  <c r="A10" i="10"/>
  <c r="B10" i="10" s="1"/>
  <c r="L9" i="10"/>
  <c r="P9" i="10" s="1"/>
  <c r="D9" i="10"/>
  <c r="C9" i="10"/>
  <c r="A9" i="10"/>
  <c r="B9" i="10" s="1"/>
  <c r="L6" i="10"/>
  <c r="P6" i="10" s="1"/>
  <c r="D6" i="10"/>
  <c r="C6" i="10"/>
  <c r="A6" i="10"/>
  <c r="B6" i="10" s="1"/>
  <c r="L5" i="10"/>
  <c r="P5" i="10" s="1"/>
  <c r="D5" i="10"/>
  <c r="C5" i="10"/>
  <c r="A5" i="10"/>
  <c r="B5" i="10" s="1"/>
  <c r="L2" i="10"/>
  <c r="P2" i="10" s="1"/>
  <c r="D2" i="10"/>
  <c r="C2" i="10"/>
  <c r="A2" i="10"/>
  <c r="B2" i="10" s="1"/>
  <c r="F46" i="1"/>
  <c r="G46" i="1"/>
  <c r="H46" i="1"/>
  <c r="I46" i="1"/>
  <c r="J46" i="1"/>
  <c r="K46" i="1"/>
  <c r="L46" i="1"/>
  <c r="M46" i="1"/>
  <c r="N46" i="1"/>
  <c r="O46" i="1"/>
  <c r="E46" i="1"/>
  <c r="D47" i="1"/>
  <c r="E47" i="1"/>
  <c r="F47" i="1"/>
  <c r="G47" i="1"/>
  <c r="H47" i="1"/>
  <c r="I47" i="1"/>
  <c r="J47" i="1"/>
  <c r="K47" i="1"/>
  <c r="L47" i="1"/>
  <c r="M47" i="1"/>
  <c r="N47" i="1"/>
  <c r="O47" i="1"/>
  <c r="E48" i="1"/>
  <c r="F48" i="1"/>
  <c r="G48" i="1"/>
  <c r="H48" i="1"/>
  <c r="I48" i="1"/>
  <c r="J48" i="1"/>
  <c r="K48" i="1"/>
  <c r="L48" i="1"/>
  <c r="M48" i="1"/>
  <c r="N48" i="1"/>
  <c r="O48" i="1"/>
  <c r="AC64" i="1" l="1"/>
  <c r="AC65" i="1"/>
  <c r="G14" i="1" l="1"/>
  <c r="G15" i="1"/>
  <c r="P10" i="25" l="1"/>
  <c r="N10" i="25"/>
  <c r="P49" i="25"/>
  <c r="N49" i="25"/>
  <c r="P18" i="25"/>
  <c r="N18" i="25"/>
  <c r="P11" i="25"/>
  <c r="N11" i="25"/>
  <c r="P29" i="25"/>
  <c r="N29" i="25"/>
  <c r="P78" i="25"/>
  <c r="N78" i="25"/>
  <c r="P34" i="25"/>
  <c r="N34" i="25"/>
  <c r="P44" i="25"/>
  <c r="N44" i="25"/>
  <c r="P77" i="25"/>
  <c r="N77" i="25"/>
  <c r="P75" i="25"/>
  <c r="N75" i="25"/>
  <c r="P63" i="25"/>
  <c r="N63" i="25"/>
  <c r="P55" i="25"/>
  <c r="N55" i="25"/>
  <c r="P46" i="25"/>
  <c r="N46" i="25"/>
  <c r="P39" i="25"/>
  <c r="N39" i="25"/>
  <c r="P64" i="25"/>
  <c r="N64" i="25"/>
  <c r="P24" i="25"/>
  <c r="N24" i="25"/>
  <c r="P58" i="25"/>
  <c r="N58" i="25"/>
  <c r="P60" i="25"/>
  <c r="N60" i="25"/>
  <c r="P73" i="25"/>
  <c r="N73" i="25"/>
  <c r="P27" i="25"/>
  <c r="N27" i="25"/>
  <c r="P56" i="25"/>
  <c r="N56" i="25"/>
  <c r="P23" i="25"/>
  <c r="N23" i="25"/>
  <c r="P61" i="25"/>
  <c r="N61" i="25"/>
  <c r="P76" i="25"/>
  <c r="N76" i="25"/>
  <c r="P52" i="25"/>
  <c r="N52" i="25"/>
  <c r="P48" i="25"/>
  <c r="N48" i="25"/>
  <c r="P32" i="25"/>
  <c r="N32" i="25"/>
  <c r="P19" i="25"/>
  <c r="N19" i="25"/>
  <c r="P20" i="25"/>
  <c r="N20" i="25"/>
  <c r="P47" i="25"/>
  <c r="N47" i="25"/>
  <c r="P45" i="25"/>
  <c r="N45" i="25"/>
  <c r="P22" i="25"/>
  <c r="N22" i="25"/>
  <c r="P53" i="25"/>
  <c r="N53" i="25"/>
  <c r="P50" i="25"/>
  <c r="N50" i="25"/>
  <c r="P25" i="25"/>
  <c r="N25" i="25"/>
  <c r="P67" i="25"/>
  <c r="N67" i="25"/>
  <c r="P16" i="25"/>
  <c r="N16" i="25"/>
  <c r="P41" i="25"/>
  <c r="N41" i="25"/>
  <c r="P43" i="25"/>
  <c r="N43" i="25"/>
  <c r="P40" i="25"/>
  <c r="N40" i="25"/>
  <c r="P21" i="25"/>
  <c r="N21" i="25"/>
  <c r="P54" i="25"/>
  <c r="N54" i="25"/>
  <c r="P14" i="25"/>
  <c r="N14" i="25"/>
  <c r="P62" i="25"/>
  <c r="N62" i="25"/>
  <c r="P33" i="25"/>
  <c r="N33" i="25"/>
  <c r="P17" i="25"/>
  <c r="N17" i="25"/>
  <c r="P13" i="25"/>
  <c r="N13" i="25"/>
  <c r="P30" i="25"/>
  <c r="N30" i="25"/>
  <c r="P68" i="25"/>
  <c r="N68" i="25"/>
  <c r="P74" i="25"/>
  <c r="N74" i="25"/>
  <c r="P42" i="25"/>
  <c r="N42" i="25"/>
  <c r="P65" i="25"/>
  <c r="N65" i="25"/>
  <c r="P59" i="25"/>
  <c r="N59" i="25"/>
  <c r="P37" i="25"/>
  <c r="N37" i="25"/>
  <c r="P71" i="25"/>
  <c r="N71" i="25"/>
  <c r="P72" i="25"/>
  <c r="N72" i="25"/>
  <c r="P38" i="25"/>
  <c r="N38" i="25"/>
  <c r="P12" i="25"/>
  <c r="N69" i="25"/>
  <c r="P69" i="25"/>
  <c r="N66" i="25"/>
  <c r="P66" i="25"/>
  <c r="N26" i="25"/>
  <c r="P26" i="25"/>
  <c r="N35" i="25"/>
  <c r="P35" i="25"/>
  <c r="N57" i="25"/>
  <c r="P57" i="25"/>
  <c r="N31" i="25"/>
  <c r="P31" i="25"/>
  <c r="N70" i="25"/>
  <c r="P70" i="25"/>
  <c r="N36" i="25"/>
  <c r="P36" i="25"/>
  <c r="N28" i="25"/>
  <c r="P28" i="25"/>
  <c r="N51" i="25"/>
  <c r="P51" i="25"/>
  <c r="N12" i="25"/>
  <c r="N15" i="25"/>
  <c r="P15"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Brad Lavaty</author>
    <author>Joris So</author>
  </authors>
  <commentList>
    <comment ref="F13" authorId="0" shapeId="0" xr:uid="{3485FA02-A4B2-452D-97B1-1802C14A27F4}">
      <text>
        <r>
          <rPr>
            <b/>
            <sz val="9"/>
            <color indexed="81"/>
            <rFont val="Tahoma"/>
            <family val="2"/>
          </rPr>
          <t>Notes:</t>
        </r>
        <r>
          <rPr>
            <sz val="9"/>
            <color indexed="81"/>
            <rFont val="Tahoma"/>
            <family val="2"/>
          </rPr>
          <t xml:space="preserve">
Not all vacation time needs to be covered, depending on position.  Use the factor to get down to actual hours that need to be covered by other employees.  
Plug to get to actual hours provided by Plant Controllers, if available.  Otherwise estimate.</t>
        </r>
      </text>
    </comment>
    <comment ref="A38" authorId="1" shapeId="0" xr:uid="{B858C24C-D83C-4333-97A3-8439B0CDED9C}">
      <text>
        <r>
          <rPr>
            <b/>
            <sz val="9"/>
            <color indexed="81"/>
            <rFont val="Tahoma"/>
            <family val="2"/>
          </rPr>
          <t>Joris:</t>
        </r>
        <r>
          <rPr>
            <sz val="9"/>
            <color indexed="81"/>
            <rFont val="Tahoma"/>
            <family val="2"/>
          </rPr>
          <t xml:space="preserve">
Could be different from Direct Labor OT% depends on each year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Brad Lavaty</author>
  </authors>
  <commentList>
    <comment ref="M2" authorId="0" shapeId="0" xr:uid="{F9650F79-524F-4C03-9328-3582EC0464EE}">
      <text>
        <r>
          <rPr>
            <sz val="9"/>
            <color indexed="81"/>
            <rFont val="Tahoma"/>
            <family val="2"/>
          </rPr>
          <t>Notes:
Not all vacation time needs to be covered, depending on position.  Use the factor to get down to actual hours that need to be covered by other employees.  
Plug to get to actual hours provided by Plant Controllers, if available.  Otherwise estimate.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Karen Drebes</author>
  </authors>
  <commentList>
    <comment ref="M78" authorId="0" shapeId="0" xr:uid="{EFE83DF7-D2D1-4353-8C32-92CEA5F8B24B}">
      <text>
        <r>
          <rPr>
            <b/>
            <sz val="9"/>
            <color indexed="81"/>
            <rFont val="Tahoma"/>
            <family val="2"/>
          </rPr>
          <t>Karen Drebes:</t>
        </r>
        <r>
          <rPr>
            <sz val="9"/>
            <color indexed="81"/>
            <rFont val="Tahoma"/>
            <family val="2"/>
          </rPr>
          <t xml:space="preserve">
Estimate due to Paylocity report not showing an official "Next Review Date"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Brad Lavaty</author>
    <author>Karen Drebes</author>
  </authors>
  <commentList>
    <comment ref="M2" authorId="0" shapeId="0" xr:uid="{A467643E-7764-4F8E-A1D3-E60CD7CF3018}">
      <text>
        <r>
          <rPr>
            <sz val="9"/>
            <color indexed="81"/>
            <rFont val="Tahoma"/>
            <family val="2"/>
          </rPr>
          <t>Notes:
Not all vacation time needs to be covered, depending on position.  Use the factor to get down to actual hours that need to be covered by other employees.  
Plug to get to actual hours provided by Plant Controllers, if available.  Otherwise estimate.</t>
        </r>
      </text>
    </comment>
    <comment ref="M90" authorId="1" shapeId="0" xr:uid="{44C22F83-CA73-4A9E-90D0-13BFA3E0EC48}">
      <text>
        <r>
          <rPr>
            <b/>
            <sz val="9"/>
            <color indexed="81"/>
            <rFont val="Tahoma"/>
            <family val="2"/>
          </rPr>
          <t>Karen Drebes:</t>
        </r>
        <r>
          <rPr>
            <sz val="9"/>
            <color indexed="81"/>
            <rFont val="Tahoma"/>
            <family val="2"/>
          </rPr>
          <t xml:space="preserve">
Estimate due to Paylocity report not showing an official "Next Review Date"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Joris So</author>
  </authors>
  <commentList>
    <comment ref="C2" authorId="0" shapeId="0" xr:uid="{0050D274-E49A-4C2A-BD7F-949183764921}">
      <text>
        <r>
          <rPr>
            <b/>
            <sz val="9"/>
            <color indexed="81"/>
            <rFont val="Tahoma"/>
            <family val="2"/>
          </rPr>
          <t xml:space="preserve">Joris:
Sum employee vacation days of the related department (dept#421)
</t>
        </r>
        <r>
          <rPr>
            <sz val="9"/>
            <color indexed="81"/>
            <rFont val="Tahoma"/>
            <family val="2"/>
          </rPr>
          <t xml:space="preserve">
</t>
        </r>
      </text>
    </comment>
    <comment ref="D2" authorId="0" shapeId="0" xr:uid="{E9A916E3-1FF4-459B-ACEB-A0FD2522FD3E}">
      <text>
        <r>
          <rPr>
            <b/>
            <sz val="9"/>
            <color indexed="81"/>
            <rFont val="Tahoma"/>
            <family val="2"/>
          </rPr>
          <t>Joris:
No. of employees of Dept#421 * Net paid days</t>
        </r>
        <r>
          <rPr>
            <sz val="9"/>
            <color indexed="81"/>
            <rFont val="Tahoma"/>
            <family val="2"/>
          </rPr>
          <t xml:space="preserve">
16*262=4192</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Joris So</author>
  </authors>
  <commentList>
    <comment ref="C1" authorId="0" shapeId="0" xr:uid="{7B7D93E6-53C6-45BC-808E-0EFA782B1348}">
      <text>
        <r>
          <rPr>
            <b/>
            <sz val="9"/>
            <color indexed="81"/>
            <rFont val="Tahoma"/>
            <family val="2"/>
          </rPr>
          <t>Joris:
Factor is given by mgt</t>
        </r>
        <r>
          <rPr>
            <sz val="9"/>
            <color indexed="81"/>
            <rFont val="Tahoma"/>
            <family val="2"/>
          </rPr>
          <t xml:space="preserve">
</t>
        </r>
      </text>
    </comment>
  </commentList>
</comments>
</file>

<file path=xl/sharedStrings.xml><?xml version="1.0" encoding="utf-8"?>
<sst xmlns="http://schemas.openxmlformats.org/spreadsheetml/2006/main" count="1386" uniqueCount="486">
  <si>
    <t>Direct Labor</t>
  </si>
  <si>
    <t>Type</t>
  </si>
  <si>
    <t>IL-421</t>
  </si>
  <si>
    <t>IL-458</t>
  </si>
  <si>
    <t>OT/Coverage</t>
  </si>
  <si>
    <t>Work Hrs</t>
  </si>
  <si>
    <t>No. of EE</t>
  </si>
  <si>
    <t>MonthNum</t>
  </si>
  <si>
    <t>2C</t>
  </si>
  <si>
    <t>2F</t>
  </si>
  <si>
    <t>2M</t>
  </si>
  <si>
    <t>2R</t>
  </si>
  <si>
    <t>3C</t>
  </si>
  <si>
    <t>3M</t>
  </si>
  <si>
    <t>3R</t>
  </si>
  <si>
    <t>M2</t>
  </si>
  <si>
    <t xml:space="preserve">R </t>
  </si>
  <si>
    <t>R2</t>
  </si>
  <si>
    <t>LU</t>
  </si>
  <si>
    <t>Rate</t>
  </si>
  <si>
    <t>Canton</t>
  </si>
  <si>
    <t>CN</t>
  </si>
  <si>
    <t>Florida</t>
  </si>
  <si>
    <t>FL</t>
  </si>
  <si>
    <t>Casey RGM</t>
  </si>
  <si>
    <t>RG</t>
  </si>
  <si>
    <t>Casey Telecom</t>
  </si>
  <si>
    <t>CS</t>
  </si>
  <si>
    <t>Marshall</t>
  </si>
  <si>
    <t>MA</t>
  </si>
  <si>
    <t>Rantoul</t>
  </si>
  <si>
    <t>RA</t>
  </si>
  <si>
    <t>Warehouse</t>
  </si>
  <si>
    <t>WH Code</t>
  </si>
  <si>
    <t>D</t>
  </si>
  <si>
    <t>V</t>
  </si>
  <si>
    <t>I</t>
  </si>
  <si>
    <t>F</t>
  </si>
  <si>
    <t>Var/Fix</t>
  </si>
  <si>
    <t>Years of Svc</t>
  </si>
  <si>
    <t>Days</t>
  </si>
  <si>
    <t>VDays</t>
  </si>
  <si>
    <t>Dept</t>
  </si>
  <si>
    <t>Vac Days</t>
  </si>
  <si>
    <t>Tot Pd Days</t>
  </si>
  <si>
    <t>Vac %</t>
  </si>
  <si>
    <t>Factor</t>
  </si>
  <si>
    <t>Coverage%</t>
  </si>
  <si>
    <t>Working Days</t>
  </si>
  <si>
    <t>Holidays</t>
  </si>
  <si>
    <t>PAID Days</t>
  </si>
  <si>
    <t>Planned S/D Days</t>
  </si>
  <si>
    <t>Net Paid Days</t>
  </si>
  <si>
    <t>Hourly</t>
  </si>
  <si>
    <t>Month</t>
  </si>
  <si>
    <t>January</t>
  </si>
  <si>
    <t>February</t>
  </si>
  <si>
    <t>March</t>
  </si>
  <si>
    <t>April</t>
  </si>
  <si>
    <t>May</t>
  </si>
  <si>
    <t>June</t>
  </si>
  <si>
    <t>July</t>
  </si>
  <si>
    <t>August</t>
  </si>
  <si>
    <t>September</t>
  </si>
  <si>
    <t>October</t>
  </si>
  <si>
    <t>November</t>
  </si>
  <si>
    <t>December</t>
  </si>
  <si>
    <t>Year</t>
  </si>
  <si>
    <t>DIVISION</t>
  </si>
  <si>
    <t>DIV_NAME</t>
  </si>
  <si>
    <t>D or I</t>
  </si>
  <si>
    <t>EMP_NAME</t>
  </si>
  <si>
    <t>Loc</t>
  </si>
  <si>
    <t>Dpt</t>
  </si>
  <si>
    <t>H/S</t>
  </si>
  <si>
    <t>Shift</t>
  </si>
  <si>
    <t>EMP_      DATE</t>
  </si>
  <si>
    <t>PAY_    RATE</t>
  </si>
  <si>
    <t>Shift       Diff</t>
  </si>
  <si>
    <t>Next Review Date</t>
  </si>
  <si>
    <t>Increase%</t>
  </si>
  <si>
    <t>Month of Increase</t>
  </si>
  <si>
    <t>Rate w Increase</t>
  </si>
  <si>
    <t>H</t>
  </si>
  <si>
    <t xml:space="preserve">New Maint </t>
  </si>
  <si>
    <t>03/29/1999</t>
  </si>
  <si>
    <t>03/29/2020</t>
  </si>
  <si>
    <t>08/27/2019</t>
  </si>
  <si>
    <t>11/25/2019</t>
  </si>
  <si>
    <t>09/14/2019</t>
  </si>
  <si>
    <t>12/12/2019</t>
  </si>
  <si>
    <t>09/23/2013</t>
  </si>
  <si>
    <t>06/19/2019</t>
  </si>
  <si>
    <t>10/18/1996</t>
  </si>
  <si>
    <t>10/18/2019</t>
  </si>
  <si>
    <t>04/17/1996</t>
  </si>
  <si>
    <t>06/03/2020</t>
  </si>
  <si>
    <t>03/05/2018</t>
  </si>
  <si>
    <t>06/04/2018</t>
  </si>
  <si>
    <t>03/13/2017</t>
  </si>
  <si>
    <t>03/12/2020</t>
  </si>
  <si>
    <t>01/03/2012</t>
  </si>
  <si>
    <t>01/05/2020</t>
  </si>
  <si>
    <t>12/21/2015</t>
  </si>
  <si>
    <t>06/12/2020</t>
  </si>
  <si>
    <t>07/11/2005</t>
  </si>
  <si>
    <t>02/10/2020</t>
  </si>
  <si>
    <t>04/28/2003</t>
  </si>
  <si>
    <t>11/23/2019</t>
  </si>
  <si>
    <t>03/12/1996</t>
  </si>
  <si>
    <t>12/03/2019</t>
  </si>
  <si>
    <t>08/26/2019</t>
  </si>
  <si>
    <t>11/18/1987</t>
  </si>
  <si>
    <t>01/06/2020</t>
  </si>
  <si>
    <t>05/04/1992</t>
  </si>
  <si>
    <t>05/04/2020</t>
  </si>
  <si>
    <t>06/07/2004</t>
  </si>
  <si>
    <t>01/12/2020</t>
  </si>
  <si>
    <t>10/17/2011</t>
  </si>
  <si>
    <t>06/20/2020</t>
  </si>
  <si>
    <t>01/28/2019</t>
  </si>
  <si>
    <t>07/29/2019</t>
  </si>
  <si>
    <t>05/20/1991</t>
  </si>
  <si>
    <t>04/21/2020</t>
  </si>
  <si>
    <t>06/12/1999</t>
  </si>
  <si>
    <t>10/10/2019</t>
  </si>
  <si>
    <t>11/20/2019</t>
  </si>
  <si>
    <t>06/20/2016</t>
  </si>
  <si>
    <t>11/13/2019</t>
  </si>
  <si>
    <t>07/01/2019</t>
  </si>
  <si>
    <t>09/02/2019</t>
  </si>
  <si>
    <t>10/08/2004</t>
  </si>
  <si>
    <t>01/28/2020</t>
  </si>
  <si>
    <t>05/07/2012</t>
  </si>
  <si>
    <t>06/13/2020</t>
  </si>
  <si>
    <t>05/29/2019</t>
  </si>
  <si>
    <t>05/01/1995</t>
  </si>
  <si>
    <t>04/22/2019</t>
  </si>
  <si>
    <t>07/22/2019</t>
  </si>
  <si>
    <t>09/03/2019</t>
  </si>
  <si>
    <t>12/02/2019</t>
  </si>
  <si>
    <t>07/25/2019</t>
  </si>
  <si>
    <t>10/28/2019</t>
  </si>
  <si>
    <t>08/09/2019</t>
  </si>
  <si>
    <t>11/11/2019</t>
  </si>
  <si>
    <t>04/29/2019</t>
  </si>
  <si>
    <t>11/05/2018</t>
  </si>
  <si>
    <t>04/20/2015</t>
  </si>
  <si>
    <t>05/21/2018</t>
  </si>
  <si>
    <t>09/24/1984</t>
  </si>
  <si>
    <t>09/11/2019</t>
  </si>
  <si>
    <t>04/25/2011</t>
  </si>
  <si>
    <t>11/18/2019</t>
  </si>
  <si>
    <t>05/06/2019</t>
  </si>
  <si>
    <t>08/05/2019</t>
  </si>
  <si>
    <t>03/27/2017</t>
  </si>
  <si>
    <t>03/26/2020</t>
  </si>
  <si>
    <t>11/24/2003</t>
  </si>
  <si>
    <t>11/24/2019</t>
  </si>
  <si>
    <t>11/22/2004</t>
  </si>
  <si>
    <t>01/09/2020</t>
  </si>
  <si>
    <t>08/16/1993</t>
  </si>
  <si>
    <t>12/01/2019</t>
  </si>
  <si>
    <t>09/30/2013</t>
  </si>
  <si>
    <t>09/26/2019</t>
  </si>
  <si>
    <t>05/06/1992</t>
  </si>
  <si>
    <t>10/24/2019</t>
  </si>
  <si>
    <t>07/07/1999</t>
  </si>
  <si>
    <t>12/11/2019</t>
  </si>
  <si>
    <t>10/24/2016</t>
  </si>
  <si>
    <t>10/23/2019</t>
  </si>
  <si>
    <t>04/15/1996</t>
  </si>
  <si>
    <t>01/18/2007</t>
  </si>
  <si>
    <t>01/18/2020</t>
  </si>
  <si>
    <t>10/02/2017</t>
  </si>
  <si>
    <t>10/01/2019</t>
  </si>
  <si>
    <t>12/11/2006</t>
  </si>
  <si>
    <t>07/24/2019</t>
  </si>
  <si>
    <t>10/21/2019</t>
  </si>
  <si>
    <t>09/10/2018</t>
  </si>
  <si>
    <t>09/16/2019</t>
  </si>
  <si>
    <t>08/12/2000</t>
  </si>
  <si>
    <t>03/24/1998</t>
  </si>
  <si>
    <t>02/20/2020</t>
  </si>
  <si>
    <t>08/28/1998</t>
  </si>
  <si>
    <t>05/01/2020</t>
  </si>
  <si>
    <t>06/26/1995</t>
  </si>
  <si>
    <t>10/04/2019</t>
  </si>
  <si>
    <t>03/16/1992</t>
  </si>
  <si>
    <t>07/30/2019</t>
  </si>
  <si>
    <t>07/10/1998</t>
  </si>
  <si>
    <t>06/10/2019</t>
  </si>
  <si>
    <t>01/14/2019</t>
  </si>
  <si>
    <t>07/15/2019</t>
  </si>
  <si>
    <t>04/14/2003</t>
  </si>
  <si>
    <t>06/20/2019</t>
  </si>
  <si>
    <t>03/16/1999</t>
  </si>
  <si>
    <t>05/30/2017</t>
  </si>
  <si>
    <t>08/07/2017</t>
  </si>
  <si>
    <t>08/06/2019</t>
  </si>
  <si>
    <t>01/17/1994</t>
  </si>
  <si>
    <t>07/08/2019</t>
  </si>
  <si>
    <t>10/07/2019</t>
  </si>
  <si>
    <t>02/08/2013</t>
  </si>
  <si>
    <t>02/08/2020</t>
  </si>
  <si>
    <t>01/07/2019</t>
  </si>
  <si>
    <t>Lost Time Rate</t>
  </si>
  <si>
    <t>Labor Type</t>
  </si>
  <si>
    <t>OH Type</t>
  </si>
  <si>
    <t>EMP_ DATE</t>
  </si>
  <si>
    <t>1/1/2020</t>
  </si>
  <si>
    <t>3/1/2020</t>
  </si>
  <si>
    <t>4/1/2020</t>
  </si>
  <si>
    <t>5/1/2020</t>
  </si>
  <si>
    <t>6/1/2020</t>
  </si>
  <si>
    <t>10/15/2019</t>
  </si>
  <si>
    <t>3/29/1999</t>
  </si>
  <si>
    <t>8/27/2019</t>
  </si>
  <si>
    <t>9/14/2019</t>
  </si>
  <si>
    <t>9/23/2013</t>
  </si>
  <si>
    <t>4/17/1996</t>
  </si>
  <si>
    <t>3/5/2018</t>
  </si>
  <si>
    <t>3/13/2017</t>
  </si>
  <si>
    <t>1/3/2012</t>
  </si>
  <si>
    <t>7/11/2005</t>
  </si>
  <si>
    <t>4/28/2003</t>
  </si>
  <si>
    <t>3/12/1996</t>
  </si>
  <si>
    <t>8/26/2019</t>
  </si>
  <si>
    <t>5/4/1992</t>
  </si>
  <si>
    <t>6/7/2004</t>
  </si>
  <si>
    <t>1/28/2019</t>
  </si>
  <si>
    <t>5/20/1991</t>
  </si>
  <si>
    <t>6/12/1999</t>
  </si>
  <si>
    <t>6/20/2016</t>
  </si>
  <si>
    <t>7/1/2019</t>
  </si>
  <si>
    <t>10/8/2004</t>
  </si>
  <si>
    <t>5/7/2012</t>
  </si>
  <si>
    <t>5/1/1995</t>
  </si>
  <si>
    <t>4/22/2019</t>
  </si>
  <si>
    <t>9/3/2019</t>
  </si>
  <si>
    <t>7/25/2019</t>
  </si>
  <si>
    <t>8/9/2019</t>
  </si>
  <si>
    <t>4/29/2019</t>
  </si>
  <si>
    <t>11/5/2018</t>
  </si>
  <si>
    <t>4/20/2015</t>
  </si>
  <si>
    <t>9/24/1984</t>
  </si>
  <si>
    <t>4/25/2011</t>
  </si>
  <si>
    <t>5/6/2019</t>
  </si>
  <si>
    <t>3/27/2017</t>
  </si>
  <si>
    <t>8/16/1993</t>
  </si>
  <si>
    <t>9/30/2013</t>
  </si>
  <si>
    <t>5/6/1992</t>
  </si>
  <si>
    <t>7/7/1999</t>
  </si>
  <si>
    <t>4/15/1996</t>
  </si>
  <si>
    <t>1/18/2007</t>
  </si>
  <si>
    <t>10/2/2017</t>
  </si>
  <si>
    <t>7/24/2019</t>
  </si>
  <si>
    <t>9/10/2018</t>
  </si>
  <si>
    <t>8/12/2000</t>
  </si>
  <si>
    <t>3/24/1998</t>
  </si>
  <si>
    <t>8/28/1998</t>
  </si>
  <si>
    <t>6/26/1995</t>
  </si>
  <si>
    <t>3/16/1992</t>
  </si>
  <si>
    <t>7/10/1998</t>
  </si>
  <si>
    <t>1/14/2019</t>
  </si>
  <si>
    <t>4/14/2003</t>
  </si>
  <si>
    <t>3/16/1999</t>
  </si>
  <si>
    <t>8/7/2017</t>
  </si>
  <si>
    <t>1/17/1994</t>
  </si>
  <si>
    <t>7/8/2019</t>
  </si>
  <si>
    <t>2/8/2013</t>
  </si>
  <si>
    <t>1/7/2019</t>
  </si>
  <si>
    <t>3/29/2020</t>
  </si>
  <si>
    <t>6/19/2019</t>
  </si>
  <si>
    <t>6/3/2020</t>
  </si>
  <si>
    <t>6/4/2018</t>
  </si>
  <si>
    <t>3/12/2020</t>
  </si>
  <si>
    <t>1/5/2020</t>
  </si>
  <si>
    <t>6/12/2020</t>
  </si>
  <si>
    <t>2/10/2020</t>
  </si>
  <si>
    <t>12/3/2019</t>
  </si>
  <si>
    <t>1/6/2020</t>
  </si>
  <si>
    <t>5/4/2020</t>
  </si>
  <si>
    <t>1/12/2020</t>
  </si>
  <si>
    <t>6/20/2020</t>
  </si>
  <si>
    <t>7/29/2019</t>
  </si>
  <si>
    <t>4/21/2020</t>
  </si>
  <si>
    <t>9/2/2019</t>
  </si>
  <si>
    <t>1/28/2020</t>
  </si>
  <si>
    <t>6/13/2020</t>
  </si>
  <si>
    <t>5/29/2019</t>
  </si>
  <si>
    <t>7/22/2019</t>
  </si>
  <si>
    <t>12/2/2019</t>
  </si>
  <si>
    <t>5/21/2018</t>
  </si>
  <si>
    <t>9/11/2019</t>
  </si>
  <si>
    <t>8/5/2019</t>
  </si>
  <si>
    <t>3/26/2020</t>
  </si>
  <si>
    <t>1/9/2020</t>
  </si>
  <si>
    <t>12/1/2019</t>
  </si>
  <si>
    <t>9/26/2019</t>
  </si>
  <si>
    <t>1/18/2020</t>
  </si>
  <si>
    <t>10/1/2019</t>
  </si>
  <si>
    <t>9/16/2019</t>
  </si>
  <si>
    <t>2/20/2020</t>
  </si>
  <si>
    <t>10/4/2019</t>
  </si>
  <si>
    <t>7/30/2019</t>
  </si>
  <si>
    <t>6/10/2019</t>
  </si>
  <si>
    <t>7/15/2019</t>
  </si>
  <si>
    <t>6/20/2019</t>
  </si>
  <si>
    <t>5/30/2017</t>
  </si>
  <si>
    <t>8/6/2019</t>
  </si>
  <si>
    <t>10/7/2019</t>
  </si>
  <si>
    <t>2/8/2020</t>
  </si>
  <si>
    <t>1/7/2020</t>
  </si>
  <si>
    <t>Wage Type</t>
  </si>
  <si>
    <t>Total Pd Days</t>
  </si>
  <si>
    <t>Jan</t>
  </si>
  <si>
    <t>Feb</t>
  </si>
  <si>
    <t>Mar</t>
  </si>
  <si>
    <t>Apr</t>
  </si>
  <si>
    <t>Jun</t>
  </si>
  <si>
    <t>Jul</t>
  </si>
  <si>
    <t>Aug</t>
  </si>
  <si>
    <t>Sep</t>
  </si>
  <si>
    <t>Oct</t>
  </si>
  <si>
    <t>Nov</t>
  </si>
  <si>
    <t>Dec</t>
  </si>
  <si>
    <t>Total</t>
  </si>
  <si>
    <t>DL OT %</t>
  </si>
  <si>
    <t>DL Lost Time</t>
  </si>
  <si>
    <t>IL OT %</t>
  </si>
  <si>
    <t>WH</t>
  </si>
  <si>
    <t>New add1</t>
  </si>
  <si>
    <t>New add2</t>
  </si>
  <si>
    <t>New add3</t>
  </si>
  <si>
    <t>New add4</t>
  </si>
  <si>
    <t>New add5</t>
  </si>
  <si>
    <t>New add6</t>
  </si>
  <si>
    <t>New add7</t>
  </si>
  <si>
    <t>CN DL OT</t>
  </si>
  <si>
    <t>CN DL Lost Time</t>
  </si>
  <si>
    <t>CN IL OT</t>
  </si>
  <si>
    <t>Mon</t>
  </si>
  <si>
    <t>JAN</t>
  </si>
  <si>
    <t>FEB</t>
  </si>
  <si>
    <t>MAR</t>
  </si>
  <si>
    <t>APR</t>
  </si>
  <si>
    <t>MAY</t>
  </si>
  <si>
    <t>JUN</t>
  </si>
  <si>
    <t>JUL</t>
  </si>
  <si>
    <t>AUG</t>
  </si>
  <si>
    <t>SEP</t>
  </si>
  <si>
    <t>OCT</t>
  </si>
  <si>
    <t>NOV</t>
  </si>
  <si>
    <t>DEC</t>
  </si>
  <si>
    <t>DL OT</t>
  </si>
  <si>
    <t>IL OT</t>
  </si>
  <si>
    <t>Mon-Year</t>
  </si>
  <si>
    <t>DL Lost Time Rate</t>
  </si>
  <si>
    <t>DL OT rate</t>
  </si>
  <si>
    <t>IL OT Rate</t>
  </si>
  <si>
    <t>DL OT Seasonal rates</t>
  </si>
  <si>
    <t>IL OT Seasonal Rate</t>
  </si>
  <si>
    <t>DL Lost Time Seasonal Rate</t>
  </si>
  <si>
    <t>Labor Group</t>
  </si>
  <si>
    <t>DL</t>
  </si>
  <si>
    <t>Sales</t>
  </si>
  <si>
    <t>IL-519</t>
  </si>
  <si>
    <t>IL-622</t>
  </si>
  <si>
    <t>IL-680</t>
  </si>
  <si>
    <t>EE1</t>
  </si>
  <si>
    <t>EE2</t>
  </si>
  <si>
    <t>EE3</t>
  </si>
  <si>
    <t>EE4</t>
  </si>
  <si>
    <t>EE5</t>
  </si>
  <si>
    <t>EE6</t>
  </si>
  <si>
    <t>EE7</t>
  </si>
  <si>
    <t>EE8</t>
  </si>
  <si>
    <t>EE9</t>
  </si>
  <si>
    <t>EE10</t>
  </si>
  <si>
    <t>EE11</t>
  </si>
  <si>
    <t>EE12</t>
  </si>
  <si>
    <t>EE13</t>
  </si>
  <si>
    <t>EE14</t>
  </si>
  <si>
    <t>EE15</t>
  </si>
  <si>
    <t>EE16</t>
  </si>
  <si>
    <t>EE17</t>
  </si>
  <si>
    <t>EE18</t>
  </si>
  <si>
    <t>EE19</t>
  </si>
  <si>
    <t>EE20</t>
  </si>
  <si>
    <t>EE21</t>
  </si>
  <si>
    <t>EE22</t>
  </si>
  <si>
    <t>EE23</t>
  </si>
  <si>
    <t>EE24</t>
  </si>
  <si>
    <t>EE25</t>
  </si>
  <si>
    <t>EE26</t>
  </si>
  <si>
    <t>EE27</t>
  </si>
  <si>
    <t>EE28</t>
  </si>
  <si>
    <t>EE29</t>
  </si>
  <si>
    <t>EE30</t>
  </si>
  <si>
    <t>EE31</t>
  </si>
  <si>
    <t>EE32</t>
  </si>
  <si>
    <t>EE33</t>
  </si>
  <si>
    <t>EE34</t>
  </si>
  <si>
    <t>EE35</t>
  </si>
  <si>
    <t>EE36</t>
  </si>
  <si>
    <t>EE37</t>
  </si>
  <si>
    <t>EE38</t>
  </si>
  <si>
    <t>EE39</t>
  </si>
  <si>
    <t>EE40</t>
  </si>
  <si>
    <t>EE41</t>
  </si>
  <si>
    <t>EE42</t>
  </si>
  <si>
    <t>EE43</t>
  </si>
  <si>
    <t>EE44</t>
  </si>
  <si>
    <t>EE45</t>
  </si>
  <si>
    <t>EE46</t>
  </si>
  <si>
    <t>EE47</t>
  </si>
  <si>
    <t>EE48</t>
  </si>
  <si>
    <t>EE49</t>
  </si>
  <si>
    <t>EE50</t>
  </si>
  <si>
    <t>EE51</t>
  </si>
  <si>
    <t>EE52</t>
  </si>
  <si>
    <t>EE53</t>
  </si>
  <si>
    <t>EE54</t>
  </si>
  <si>
    <t>EE55</t>
  </si>
  <si>
    <t>EE56</t>
  </si>
  <si>
    <t>EE57</t>
  </si>
  <si>
    <t>EE58</t>
  </si>
  <si>
    <t>EE59</t>
  </si>
  <si>
    <t>EE60</t>
  </si>
  <si>
    <t>EE61</t>
  </si>
  <si>
    <t>EE62</t>
  </si>
  <si>
    <t>EE63</t>
  </si>
  <si>
    <t>EE64</t>
  </si>
  <si>
    <t>EE65</t>
  </si>
  <si>
    <t>EE66</t>
  </si>
  <si>
    <t>EE67</t>
  </si>
  <si>
    <t>EE68</t>
  </si>
  <si>
    <t>EE69</t>
  </si>
  <si>
    <t>Daily Work hrs</t>
  </si>
  <si>
    <t>Direct Labor OT Rate</t>
  </si>
  <si>
    <t>Direct Labor Lost Time Rate</t>
  </si>
  <si>
    <t>Indirect Labor OT</t>
  </si>
  <si>
    <t>SALARIES &amp; WAGES BUDGET - 2020</t>
  </si>
  <si>
    <t>INDIRECT LABOR - Vacation Coverage</t>
  </si>
  <si>
    <t>Month #</t>
  </si>
  <si>
    <t>FY</t>
  </si>
  <si>
    <t>PLANT:</t>
  </si>
  <si>
    <t>LOCATION:</t>
  </si>
  <si>
    <t>Calculations updated 09/18/19</t>
  </si>
  <si>
    <t>Hrly Incr</t>
  </si>
  <si>
    <t>Gross Wages including Holidays and Vacation Days</t>
  </si>
  <si>
    <t>VACATION</t>
  </si>
  <si>
    <t>Years of Service</t>
  </si>
  <si>
    <t>Vacation Days</t>
  </si>
  <si>
    <t>Wages formula</t>
  </si>
  <si>
    <t>Net Paid Days*Daily work hours *Rate with Increase*(1+Direct Labor OT rate)*(1-Direct Labor Lost Time Rate)</t>
  </si>
  <si>
    <t>Indirect Labor</t>
  </si>
  <si>
    <t>Direct Labor:</t>
  </si>
  <si>
    <t>EE#</t>
  </si>
  <si>
    <t>Department</t>
  </si>
  <si>
    <t>&lt;400</t>
  </si>
  <si>
    <t>No. of Employees</t>
  </si>
  <si>
    <r>
      <t xml:space="preserve">If(Hire Month&gt;Payroll Month, (Net Paid Days of the Payroll Month*Daily work hours * </t>
    </r>
    <r>
      <rPr>
        <sz val="11"/>
        <color rgb="FFFF0000"/>
        <rFont val="Calibri"/>
        <family val="2"/>
        <scheme val="minor"/>
      </rPr>
      <t>Current Paid Rate</t>
    </r>
    <r>
      <rPr>
        <sz val="11"/>
        <color theme="1"/>
        <rFont val="Calibri"/>
        <family val="2"/>
        <scheme val="minor"/>
      </rPr>
      <t xml:space="preserve"> * (1+Indirect Labor OT rate for Dept#421)*(1+Indirect Labor Coverage % for Dept#421), </t>
    </r>
  </si>
  <si>
    <r>
      <t xml:space="preserve">(Net Paid Days of the Payroll Month*Daily work hours *  </t>
    </r>
    <r>
      <rPr>
        <sz val="11"/>
        <color rgb="FFFF0000"/>
        <rFont val="Calibri"/>
        <family val="2"/>
        <scheme val="minor"/>
      </rPr>
      <t>Rate with Increase</t>
    </r>
    <r>
      <rPr>
        <sz val="11"/>
        <color theme="1"/>
        <rFont val="Calibri"/>
        <family val="2"/>
        <scheme val="minor"/>
      </rPr>
      <t xml:space="preserve"> * (1+Indirect Labor OT rate for Dept#421)*(1+Indirect Labor Coverage % for Dept#421)</t>
    </r>
  </si>
  <si>
    <r>
      <t xml:space="preserve">If(Hire Month&gt;Payroll Month, (Net Paid Days of the Payroll Month*Daily work hours * </t>
    </r>
    <r>
      <rPr>
        <sz val="11"/>
        <color rgb="FFFF0000"/>
        <rFont val="Calibri"/>
        <family val="2"/>
        <scheme val="minor"/>
      </rPr>
      <t xml:space="preserve">Current Paid Rate </t>
    </r>
    <r>
      <rPr>
        <sz val="11"/>
        <color theme="1"/>
        <rFont val="Calibri"/>
        <family val="2"/>
        <scheme val="minor"/>
      </rPr>
      <t xml:space="preserve">* (1+Indirect Labor OT rate for Dept#458)*(1+Indirect Labor Coverage % for Dept#458), </t>
    </r>
  </si>
  <si>
    <r>
      <t xml:space="preserve">(Net Paid Days of the Payroll Month*Daily work hours *  </t>
    </r>
    <r>
      <rPr>
        <sz val="11"/>
        <color rgb="FFFF0000"/>
        <rFont val="Calibri"/>
        <family val="2"/>
        <scheme val="minor"/>
      </rPr>
      <t>Rate with Increase</t>
    </r>
    <r>
      <rPr>
        <sz val="11"/>
        <color theme="1"/>
        <rFont val="Calibri"/>
        <family val="2"/>
        <scheme val="minor"/>
      </rPr>
      <t xml:space="preserve"> * (1+Indirect Labor OT rate for Dept#458)*(1+Indirect Labor Coverage % for Dept#458)</t>
    </r>
  </si>
  <si>
    <t xml:space="preserve"> </t>
  </si>
  <si>
    <t>Total Paid Days</t>
  </si>
  <si>
    <t>Vacation Days * No. of Employees of related Department</t>
  </si>
  <si>
    <t>Vacation %</t>
  </si>
  <si>
    <t>Vacation Days / Total Paid Days of related Department * 100%</t>
  </si>
  <si>
    <t>Give by Manager</t>
  </si>
  <si>
    <t>Coverage %</t>
  </si>
  <si>
    <t>Vacation % * related Department Factor</t>
  </si>
  <si>
    <t>See below Table</t>
  </si>
  <si>
    <t>Direct Labor OT %</t>
  </si>
  <si>
    <t>Direct Labor Lost Time</t>
  </si>
  <si>
    <t>Indirect Labor OT %</t>
  </si>
  <si>
    <t>Lookup Table</t>
  </si>
  <si>
    <t>Sum Employee vacation Days  of related Department. Vacation Days are depended on employee service years to determinated</t>
  </si>
  <si>
    <r>
      <rPr>
        <u/>
        <sz val="11"/>
        <color theme="1"/>
        <rFont val="Calibri"/>
        <family val="2"/>
        <scheme val="minor"/>
      </rPr>
      <t>Notes</t>
    </r>
    <r>
      <rPr>
        <sz val="11"/>
        <color theme="1"/>
        <rFont val="Calibri"/>
        <family val="2"/>
        <scheme val="minor"/>
      </rPr>
      <t xml:space="preserve"> that OT rate and Lost Time Rate are different every month</t>
    </r>
  </si>
  <si>
    <t>Supporting Information</t>
  </si>
  <si>
    <t>Dept-421</t>
  </si>
  <si>
    <t>Dept-458</t>
  </si>
  <si>
    <t>Calculation Wages examples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</si>
</sst>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_(* #,##0_);_(* \(#,##0\);_(* &quot;-&quot;??_);_(@_)"/>
    <numFmt numFmtId="165" formatCode="0.0%"/>
    <numFmt numFmtId="166" formatCode="#,##0.00_);\-#,##0.00"/>
    <numFmt numFmtId="167" formatCode="mm/dd/yy;@"/>
    <numFmt numFmtId="168" formatCode="_(&quot;$&quot;* #,##0_);_(&quot;$&quot;* \(#,##0\);_(&quot;$&quot;* &quot;-&quot;??_);_(@_)"/>
    <numFmt numFmtId="169" formatCode="#,##0.0"/>
  </numFmts>
  <fonts count="24" x14ac:knownFonts="1">
    <font>
      <sz val="11"/>
      <color theme="1"/>
      <name val="Calibri"/>
      <family val="2"/>
      <scheme val="minor"/>
    </font>
    <font>
      <sz val="11"/>
      <color theme="1"/>
      <name val="Calibri"/>
      <family val="2"/>
      <scheme val="minor"/>
    </font>
    <font>
      <sz val="10"/>
      <color rgb="FF0000FF"/>
      <name val="Segoe UI Emoji"/>
      <family val="2"/>
    </font>
    <font>
      <sz val="10"/>
      <name val="Segoe UI Emoji"/>
      <family val="2"/>
    </font>
    <font>
      <u/>
      <sz val="10"/>
      <name val="Segoe UI Emoji"/>
      <family val="2"/>
    </font>
    <font>
      <b/>
      <sz val="9"/>
      <color indexed="81"/>
      <name val="Tahoma"/>
      <family val="2"/>
    </font>
    <font>
      <sz val="9"/>
      <color indexed="81"/>
      <name val="Tahoma"/>
      <family val="2"/>
    </font>
    <font>
      <sz val="10"/>
      <color theme="1"/>
      <name val="Segoe UI Emoji"/>
      <family val="2"/>
    </font>
    <font>
      <sz val="8"/>
      <name val="Calibri"/>
      <family val="2"/>
      <scheme val="minor"/>
    </font>
    <font>
      <sz val="10"/>
      <color indexed="10"/>
      <name val="Segoe UI Emoji"/>
      <family val="2"/>
    </font>
    <font>
      <sz val="11"/>
      <color rgb="FF9C5700"/>
      <name val="Calibri"/>
      <family val="2"/>
      <scheme val="minor"/>
    </font>
    <font>
      <sz val="11"/>
      <color rgb="FFFF0000"/>
      <name val="Calibri"/>
      <family val="2"/>
      <scheme val="minor"/>
    </font>
    <font>
      <sz val="11"/>
      <name val="Calibri"/>
      <family val="2"/>
      <scheme val="minor"/>
    </font>
    <font>
      <b/>
      <sz val="14"/>
      <name val="Segoe UI Emoji"/>
      <family val="2"/>
    </font>
    <font>
      <b/>
      <sz val="14"/>
      <color rgb="FF0000FF"/>
      <name val="Segoe UI Emoji"/>
      <family val="2"/>
    </font>
    <font>
      <sz val="10"/>
      <color indexed="12"/>
      <name val="Segoe UI Emoji"/>
      <family val="2"/>
    </font>
    <font>
      <b/>
      <sz val="10"/>
      <color rgb="FFFF0000"/>
      <name val="Segoe UI Emoji"/>
      <family val="2"/>
    </font>
    <font>
      <sz val="10"/>
      <color rgb="FFFF0000"/>
      <name val="Segoe UI Emoji"/>
      <family val="2"/>
    </font>
    <font>
      <i/>
      <sz val="10"/>
      <name val="Segoe UI Emoji"/>
      <family val="2"/>
    </font>
    <font>
      <b/>
      <sz val="10"/>
      <color indexed="10"/>
      <name val="Segoe UI Emoji"/>
      <family val="2"/>
    </font>
    <font>
      <b/>
      <sz val="10"/>
      <color theme="1"/>
      <name val="Segoe UI Emoji"/>
      <family val="2"/>
    </font>
    <font>
      <b/>
      <sz val="10"/>
      <name val="Segoe UI Emoji"/>
      <family val="2"/>
    </font>
    <font>
      <b/>
      <u/>
      <sz val="10"/>
      <name val="Segoe UI Emoji"/>
      <family val="2"/>
    </font>
    <font>
      <u/>
      <sz val="11"/>
      <color theme="1"/>
      <name val="Calibri"/>
      <family val="2"/>
      <scheme val="minor"/>
    </font>
  </fonts>
  <fills count="14">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2" tint="-0.249977111117893"/>
        <bgColor indexed="64"/>
      </patternFill>
    </fill>
    <fill>
      <patternFill patternType="solid">
        <fgColor rgb="FFFFEB9C"/>
      </patternFill>
    </fill>
    <fill>
      <patternFill patternType="solid">
        <fgColor indexed="22"/>
        <bgColor indexed="64"/>
      </patternFill>
    </fill>
    <fill>
      <patternFill patternType="solid">
        <fgColor theme="4" tint="0.79998168889431442"/>
        <bgColor indexed="64"/>
      </patternFill>
    </fill>
    <fill>
      <patternFill patternType="solid">
        <fgColor rgb="FFFFFFCC"/>
      </patternFill>
    </fill>
    <fill>
      <patternFill patternType="solid">
        <fgColor theme="7" tint="0.79998168889431442"/>
        <bgColor indexed="65"/>
      </patternFill>
    </fill>
    <fill>
      <patternFill patternType="solid">
        <fgColor theme="9" tint="0.79998168889431442"/>
        <bgColor indexed="65"/>
      </patternFill>
    </fill>
    <fill>
      <patternFill patternType="solid">
        <fgColor theme="0" tint="-0.14999847407452621"/>
        <bgColor indexed="64"/>
      </patternFill>
    </fill>
  </fills>
  <borders count="21">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B2B2B2"/>
      </left>
      <right style="thin">
        <color rgb="FFB2B2B2"/>
      </right>
      <top style="thin">
        <color rgb="FFB2B2B2"/>
      </top>
      <bottom style="thin">
        <color rgb="FFB2B2B2"/>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0" fillId="7" borderId="0" applyNumberFormat="0" applyBorder="0" applyAlignment="0" applyProtection="0"/>
    <xf numFmtId="0" fontId="1" fillId="10" borderId="20" applyNumberFormat="0" applyFont="0" applyAlignment="0" applyProtection="0"/>
    <xf numFmtId="0" fontId="1" fillId="11" borderId="0" applyNumberFormat="0" applyBorder="0" applyAlignment="0" applyProtection="0"/>
    <xf numFmtId="0" fontId="1" fillId="12" borderId="0" applyNumberFormat="0" applyBorder="0" applyAlignment="0" applyProtection="0"/>
  </cellStyleXfs>
  <cellXfs count="205">
    <xf numFmtId="0" fontId="0" fillId="0" borderId="0" xfId="0"/>
    <xf numFmtId="10" fontId="0" fillId="0" borderId="0" xfId="0" applyNumberFormat="1"/>
    <xf numFmtId="164" fontId="0" fillId="0" borderId="0" xfId="1" applyNumberFormat="1" applyFont="1"/>
    <xf numFmtId="43" fontId="0" fillId="0" borderId="0" xfId="0" applyNumberFormat="1"/>
    <xf numFmtId="165" fontId="2" fillId="2" borderId="0" xfId="3" applyNumberFormat="1" applyFont="1" applyFill="1" applyAlignment="1">
      <alignment horizontal="right"/>
    </xf>
    <xf numFmtId="0" fontId="3" fillId="0" borderId="0" xfId="0" quotePrefix="1" applyFont="1" applyAlignment="1">
      <alignment horizontal="center"/>
    </xf>
    <xf numFmtId="44" fontId="3" fillId="0" borderId="0" xfId="2" applyFont="1"/>
    <xf numFmtId="0" fontId="3" fillId="0" borderId="0" xfId="0" applyFont="1" applyAlignment="1">
      <alignment horizontal="center"/>
    </xf>
    <xf numFmtId="0" fontId="3" fillId="3" borderId="0" xfId="0" applyFont="1" applyFill="1" applyAlignment="1">
      <alignment horizontal="center"/>
    </xf>
    <xf numFmtId="44" fontId="3" fillId="3" borderId="0" xfId="2" applyFont="1" applyFill="1"/>
    <xf numFmtId="0" fontId="0" fillId="0" borderId="0" xfId="0" applyAlignment="1">
      <alignment horizontal="center"/>
    </xf>
    <xf numFmtId="0" fontId="3" fillId="0" borderId="1" xfId="0" quotePrefix="1" applyFont="1" applyBorder="1" applyAlignment="1">
      <alignment horizontal="left"/>
    </xf>
    <xf numFmtId="0" fontId="3" fillId="0" borderId="0" xfId="0" applyFont="1"/>
    <xf numFmtId="164" fontId="3" fillId="0" borderId="2" xfId="1" applyNumberFormat="1" applyFont="1" applyBorder="1"/>
    <xf numFmtId="0" fontId="3" fillId="0" borderId="3" xfId="0" quotePrefix="1" applyFont="1" applyBorder="1" applyAlignment="1">
      <alignment horizontal="left"/>
    </xf>
    <xf numFmtId="0" fontId="3" fillId="0" borderId="4" xfId="0" applyFont="1" applyBorder="1"/>
    <xf numFmtId="164" fontId="3" fillId="0" borderId="5" xfId="1" applyNumberFormat="1" applyFont="1" applyBorder="1"/>
    <xf numFmtId="0" fontId="3" fillId="0" borderId="0" xfId="0" quotePrefix="1" applyFont="1"/>
    <xf numFmtId="0" fontId="4" fillId="0" borderId="0" xfId="0" applyFont="1" applyAlignment="1">
      <alignment horizontal="center"/>
    </xf>
    <xf numFmtId="0" fontId="2" fillId="0" borderId="0" xfId="0" applyFont="1" applyAlignment="1">
      <alignment horizontal="center"/>
    </xf>
    <xf numFmtId="164" fontId="3" fillId="0" borderId="0" xfId="1" applyNumberFormat="1" applyFont="1"/>
    <xf numFmtId="165" fontId="3" fillId="0" borderId="0" xfId="3" applyNumberFormat="1" applyFont="1" applyAlignment="1">
      <alignment horizontal="center"/>
    </xf>
    <xf numFmtId="9" fontId="2" fillId="0" borderId="0" xfId="3" applyFont="1" applyAlignment="1">
      <alignment horizontal="center"/>
    </xf>
    <xf numFmtId="9" fontId="0" fillId="0" borderId="0" xfId="0" applyNumberFormat="1"/>
    <xf numFmtId="0" fontId="3" fillId="3" borderId="0" xfId="0" applyFont="1" applyFill="1"/>
    <xf numFmtId="43" fontId="3" fillId="3" borderId="0" xfId="1" applyFont="1" applyFill="1" applyBorder="1" applyAlignment="1">
      <alignment wrapText="1"/>
    </xf>
    <xf numFmtId="16" fontId="3" fillId="3" borderId="0" xfId="1" applyNumberFormat="1" applyFont="1" applyFill="1" applyBorder="1" applyAlignment="1">
      <alignment wrapText="1"/>
    </xf>
    <xf numFmtId="16" fontId="3" fillId="0" borderId="0" xfId="1" applyNumberFormat="1" applyFont="1" applyBorder="1"/>
    <xf numFmtId="16" fontId="3" fillId="0" borderId="0" xfId="1" applyNumberFormat="1" applyFont="1" applyBorder="1" applyAlignment="1">
      <alignment horizontal="center" wrapText="1"/>
    </xf>
    <xf numFmtId="0" fontId="3" fillId="4" borderId="0" xfId="0" applyFont="1" applyFill="1" applyAlignment="1">
      <alignment horizontal="center"/>
    </xf>
    <xf numFmtId="0" fontId="2" fillId="3" borderId="0" xfId="0" applyFont="1" applyFill="1" applyAlignment="1" applyProtection="1">
      <alignment horizontal="left" vertical="top" wrapText="1" readingOrder="1"/>
      <protection locked="0"/>
    </xf>
    <xf numFmtId="0" fontId="2" fillId="3" borderId="0" xfId="0" applyFont="1" applyFill="1" applyAlignment="1">
      <alignment horizontal="center"/>
    </xf>
    <xf numFmtId="44" fontId="2" fillId="3" borderId="0" xfId="2" applyFont="1" applyFill="1" applyAlignment="1" applyProtection="1">
      <alignment horizontal="right"/>
      <protection locked="0"/>
    </xf>
    <xf numFmtId="166" fontId="2" fillId="3" borderId="0" xfId="0" applyNumberFormat="1" applyFont="1" applyFill="1" applyAlignment="1">
      <alignment horizontal="right" vertical="center"/>
    </xf>
    <xf numFmtId="165" fontId="3" fillId="0" borderId="0" xfId="3" applyNumberFormat="1" applyFont="1"/>
    <xf numFmtId="1" fontId="3" fillId="0" borderId="0" xfId="1" applyNumberFormat="1" applyFont="1" applyFill="1" applyAlignment="1">
      <alignment horizontal="center"/>
    </xf>
    <xf numFmtId="44" fontId="7" fillId="0" borderId="0" xfId="2" applyFont="1" applyFill="1" applyAlignment="1" applyProtection="1">
      <alignment horizontal="right"/>
      <protection locked="0"/>
    </xf>
    <xf numFmtId="0" fontId="2" fillId="0" borderId="0" xfId="0" applyFont="1" applyAlignment="1" applyProtection="1">
      <alignment horizontal="left" vertical="top" wrapText="1" readingOrder="1"/>
      <protection locked="0"/>
    </xf>
    <xf numFmtId="44" fontId="2" fillId="0" borderId="0" xfId="2" applyFont="1" applyFill="1" applyAlignment="1" applyProtection="1">
      <alignment horizontal="right"/>
      <protection locked="0"/>
    </xf>
    <xf numFmtId="166" fontId="2" fillId="0" borderId="0" xfId="0" applyNumberFormat="1" applyFont="1" applyAlignment="1">
      <alignment horizontal="right" vertical="center"/>
    </xf>
    <xf numFmtId="44" fontId="3" fillId="0" borderId="0" xfId="2" applyFont="1" applyFill="1"/>
    <xf numFmtId="44" fontId="7" fillId="0" borderId="0" xfId="2" applyFont="1" applyFill="1" applyAlignment="1" applyProtection="1">
      <alignment horizontal="right"/>
    </xf>
    <xf numFmtId="17" fontId="3" fillId="4" borderId="0" xfId="0" applyNumberFormat="1" applyFont="1" applyFill="1" applyAlignment="1">
      <alignment horizontal="center"/>
    </xf>
    <xf numFmtId="43" fontId="3" fillId="4" borderId="0" xfId="1" applyFont="1" applyFill="1"/>
    <xf numFmtId="0" fontId="3" fillId="4" borderId="0" xfId="0" applyFont="1" applyFill="1" applyAlignment="1">
      <alignment horizontal="left"/>
    </xf>
    <xf numFmtId="10" fontId="0" fillId="0" borderId="0" xfId="3" applyNumberFormat="1" applyFont="1"/>
    <xf numFmtId="14" fontId="3" fillId="3" borderId="0" xfId="1" applyNumberFormat="1" applyFont="1" applyFill="1" applyBorder="1" applyAlignment="1">
      <alignment wrapText="1"/>
    </xf>
    <xf numFmtId="14" fontId="2" fillId="3" borderId="0" xfId="3" quotePrefix="1" applyNumberFormat="1" applyFont="1" applyFill="1"/>
    <xf numFmtId="14" fontId="2" fillId="0" borderId="0" xfId="3" applyNumberFormat="1" applyFont="1" applyFill="1"/>
    <xf numFmtId="14" fontId="0" fillId="0" borderId="0" xfId="0" applyNumberFormat="1"/>
    <xf numFmtId="14" fontId="3" fillId="3" borderId="0" xfId="0" applyNumberFormat="1" applyFont="1" applyFill="1" applyAlignment="1">
      <alignment wrapText="1"/>
    </xf>
    <xf numFmtId="14" fontId="2" fillId="3" borderId="0" xfId="0" applyNumberFormat="1" applyFont="1" applyFill="1" applyAlignment="1">
      <alignment horizontal="center"/>
    </xf>
    <xf numFmtId="14" fontId="2" fillId="0" borderId="0" xfId="0" applyNumberFormat="1" applyFont="1" applyAlignment="1">
      <alignment horizontal="center"/>
    </xf>
    <xf numFmtId="14" fontId="2" fillId="0" borderId="0" xfId="0" applyNumberFormat="1" applyFont="1" applyAlignment="1" applyProtection="1">
      <alignment horizontal="center"/>
      <protection locked="0"/>
    </xf>
    <xf numFmtId="49" fontId="2" fillId="3" borderId="0" xfId="0" applyNumberFormat="1" applyFont="1" applyFill="1" applyAlignment="1" applyProtection="1">
      <alignment horizontal="left" vertical="top" wrapText="1" readingOrder="1"/>
      <protection locked="0"/>
    </xf>
    <xf numFmtId="49" fontId="2" fillId="0" borderId="0" xfId="0" applyNumberFormat="1" applyFont="1" applyAlignment="1" applyProtection="1">
      <alignment horizontal="left" vertical="top" wrapText="1" readingOrder="1"/>
      <protection locked="0"/>
    </xf>
    <xf numFmtId="165" fontId="2" fillId="3" borderId="0" xfId="3" applyNumberFormat="1" applyFont="1" applyFill="1" applyAlignment="1">
      <alignment horizontal="right"/>
    </xf>
    <xf numFmtId="17" fontId="0" fillId="0" borderId="0" xfId="0" applyNumberFormat="1"/>
    <xf numFmtId="43" fontId="0" fillId="0" borderId="0" xfId="1" applyFont="1"/>
    <xf numFmtId="43" fontId="0" fillId="0" borderId="0" xfId="1" applyFont="1" applyAlignment="1">
      <alignment horizontal="center"/>
    </xf>
    <xf numFmtId="0" fontId="3" fillId="3" borderId="0" xfId="0" applyFont="1" applyFill="1" applyAlignment="1">
      <alignment horizontal="left"/>
    </xf>
    <xf numFmtId="0" fontId="3" fillId="4" borderId="0" xfId="0" applyFont="1" applyFill="1" applyAlignment="1" applyProtection="1">
      <alignment horizontal="left"/>
    </xf>
    <xf numFmtId="0" fontId="2" fillId="3" borderId="0" xfId="0" applyFont="1" applyFill="1" applyAlignment="1">
      <alignment horizontal="left"/>
    </xf>
    <xf numFmtId="0" fontId="3" fillId="5" borderId="0" xfId="0" applyFont="1" applyFill="1" applyAlignment="1" applyProtection="1">
      <alignment horizontal="left"/>
    </xf>
    <xf numFmtId="0" fontId="3" fillId="5" borderId="0" xfId="0" applyFont="1" applyFill="1" applyAlignment="1">
      <alignment horizontal="left"/>
    </xf>
    <xf numFmtId="49" fontId="0" fillId="0" borderId="0" xfId="0" applyNumberFormat="1" applyAlignment="1">
      <alignment horizontal="left"/>
    </xf>
    <xf numFmtId="0" fontId="0" fillId="0" borderId="0" xfId="0" applyAlignment="1">
      <alignment horizontal="left"/>
    </xf>
    <xf numFmtId="0" fontId="9" fillId="3" borderId="0" xfId="0" applyFont="1" applyFill="1" applyAlignment="1">
      <alignment horizontal="left"/>
    </xf>
    <xf numFmtId="49" fontId="7" fillId="3" borderId="0" xfId="0" applyNumberFormat="1" applyFont="1" applyFill="1" applyAlignment="1">
      <alignment horizontal="left"/>
    </xf>
    <xf numFmtId="0" fontId="3" fillId="6" borderId="0" xfId="0" applyFont="1" applyFill="1" applyAlignment="1">
      <alignment horizontal="left"/>
    </xf>
    <xf numFmtId="0" fontId="3" fillId="6" borderId="0" xfId="0" applyFont="1" applyFill="1" applyAlignment="1" applyProtection="1">
      <alignment horizontal="left"/>
      <protection locked="0"/>
    </xf>
    <xf numFmtId="165" fontId="3" fillId="6" borderId="0" xfId="3" applyNumberFormat="1" applyFont="1" applyFill="1" applyAlignment="1">
      <alignment horizontal="left"/>
    </xf>
    <xf numFmtId="165" fontId="3" fillId="6" borderId="0" xfId="3" applyNumberFormat="1" applyFont="1" applyFill="1"/>
    <xf numFmtId="0" fontId="12" fillId="6" borderId="0" xfId="0" applyFont="1" applyFill="1"/>
    <xf numFmtId="0" fontId="3" fillId="6" borderId="0" xfId="0" applyFont="1" applyFill="1" applyAlignment="1" applyProtection="1">
      <alignment horizontal="left" wrapText="1" readingOrder="1"/>
      <protection locked="0"/>
    </xf>
    <xf numFmtId="167" fontId="3" fillId="6" borderId="0" xfId="0" applyNumberFormat="1" applyFont="1" applyFill="1" applyAlignment="1">
      <alignment horizontal="left"/>
    </xf>
    <xf numFmtId="44" fontId="3" fillId="6" borderId="0" xfId="2" applyFont="1" applyFill="1" applyAlignment="1" applyProtection="1">
      <alignment horizontal="left"/>
      <protection locked="0"/>
    </xf>
    <xf numFmtId="166" fontId="3" fillId="6" borderId="0" xfId="0" applyNumberFormat="1" applyFont="1" applyFill="1" applyAlignment="1">
      <alignment horizontal="left"/>
    </xf>
    <xf numFmtId="0" fontId="12" fillId="6" borderId="0" xfId="0" applyFont="1" applyFill="1" applyAlignment="1">
      <alignment horizontal="left"/>
    </xf>
    <xf numFmtId="0" fontId="3" fillId="6" borderId="0" xfId="0" applyFont="1" applyFill="1" applyAlignment="1" applyProtection="1">
      <alignment horizontal="left" vertical="top" wrapText="1" readingOrder="1"/>
      <protection locked="0"/>
    </xf>
    <xf numFmtId="44" fontId="3" fillId="6" borderId="0" xfId="2" applyFont="1" applyFill="1" applyAlignment="1" applyProtection="1">
      <alignment horizontal="right"/>
      <protection locked="0"/>
    </xf>
    <xf numFmtId="166" fontId="3" fillId="6" borderId="0" xfId="0" applyNumberFormat="1" applyFont="1" applyFill="1" applyAlignment="1">
      <alignment horizontal="right" vertical="center"/>
    </xf>
    <xf numFmtId="0" fontId="12" fillId="6" borderId="0" xfId="0" applyFont="1" applyFill="1" applyAlignment="1">
      <alignment horizontal="left" wrapText="1"/>
    </xf>
    <xf numFmtId="0" fontId="12" fillId="6" borderId="0" xfId="0" applyFont="1" applyFill="1" applyAlignment="1">
      <alignment wrapText="1"/>
    </xf>
    <xf numFmtId="43" fontId="3" fillId="4" borderId="0" xfId="1" applyFont="1" applyFill="1" applyAlignment="1">
      <alignment wrapText="1"/>
    </xf>
    <xf numFmtId="0" fontId="0" fillId="0" borderId="0" xfId="0" applyAlignment="1">
      <alignment wrapText="1"/>
    </xf>
    <xf numFmtId="14" fontId="12" fillId="6" borderId="0" xfId="0" applyNumberFormat="1" applyFont="1" applyFill="1" applyAlignment="1">
      <alignment horizontal="left"/>
    </xf>
    <xf numFmtId="44" fontId="12" fillId="6" borderId="0" xfId="2" applyFont="1" applyFill="1" applyAlignment="1">
      <alignment wrapText="1"/>
    </xf>
    <xf numFmtId="44" fontId="12" fillId="6" borderId="0" xfId="2" applyFont="1" applyFill="1"/>
    <xf numFmtId="9" fontId="12" fillId="6" borderId="0" xfId="3" applyFont="1" applyFill="1" applyAlignment="1">
      <alignment horizontal="right" wrapText="1"/>
    </xf>
    <xf numFmtId="9" fontId="3" fillId="6" borderId="0" xfId="3" applyFont="1" applyFill="1" applyAlignment="1">
      <alignment horizontal="right"/>
    </xf>
    <xf numFmtId="9" fontId="12" fillId="6" borderId="0" xfId="3" applyFont="1" applyFill="1" applyAlignment="1">
      <alignment horizontal="right"/>
    </xf>
    <xf numFmtId="9" fontId="10" fillId="7" borderId="0" xfId="4" applyNumberFormat="1"/>
    <xf numFmtId="1" fontId="3" fillId="6" borderId="0" xfId="1" applyNumberFormat="1" applyFont="1" applyFill="1" applyAlignment="1">
      <alignment horizontal="right"/>
    </xf>
    <xf numFmtId="1" fontId="12" fillId="6" borderId="0" xfId="0" applyNumberFormat="1" applyFont="1" applyFill="1" applyAlignment="1">
      <alignment horizontal="right"/>
    </xf>
    <xf numFmtId="0" fontId="0" fillId="0" borderId="6" xfId="0" applyBorder="1"/>
    <xf numFmtId="0" fontId="0" fillId="0" borderId="7" xfId="0" applyBorder="1" applyAlignment="1">
      <alignment horizontal="right"/>
    </xf>
    <xf numFmtId="0" fontId="0" fillId="0" borderId="8" xfId="0" applyBorder="1" applyAlignment="1">
      <alignment horizontal="right"/>
    </xf>
    <xf numFmtId="0" fontId="0" fillId="0" borderId="9" xfId="0" applyBorder="1"/>
    <xf numFmtId="0" fontId="0" fillId="0" borderId="0" xfId="0" applyBorder="1"/>
    <xf numFmtId="0" fontId="0" fillId="0" borderId="10" xfId="0" applyBorder="1"/>
    <xf numFmtId="0" fontId="0" fillId="0" borderId="11" xfId="0" applyBorder="1"/>
    <xf numFmtId="9" fontId="0" fillId="0" borderId="12" xfId="0" applyNumberFormat="1" applyBorder="1"/>
    <xf numFmtId="9" fontId="0" fillId="0" borderId="13" xfId="0" applyNumberFormat="1" applyBorder="1"/>
    <xf numFmtId="9" fontId="0" fillId="0" borderId="0" xfId="0" applyNumberFormat="1" applyBorder="1"/>
    <xf numFmtId="0" fontId="13" fillId="0" borderId="0" xfId="0" applyFont="1"/>
    <xf numFmtId="0" fontId="9" fillId="0" borderId="0" xfId="0" applyFont="1"/>
    <xf numFmtId="43" fontId="3" fillId="0" borderId="0" xfId="1" applyFont="1"/>
    <xf numFmtId="0" fontId="14" fillId="0" borderId="0" xfId="0" applyFont="1"/>
    <xf numFmtId="0" fontId="14" fillId="0" borderId="0" xfId="0" applyFont="1" applyAlignment="1">
      <alignment horizontal="left"/>
    </xf>
    <xf numFmtId="0" fontId="16" fillId="0" borderId="0" xfId="0" applyFont="1"/>
    <xf numFmtId="164" fontId="3" fillId="0" borderId="0" xfId="0" applyNumberFormat="1" applyFont="1"/>
    <xf numFmtId="168" fontId="3" fillId="0" borderId="0" xfId="2" applyNumberFormat="1" applyFont="1" applyAlignment="1">
      <alignment horizontal="center"/>
    </xf>
    <xf numFmtId="169" fontId="3" fillId="0" borderId="0" xfId="0" applyNumberFormat="1" applyFont="1"/>
    <xf numFmtId="0" fontId="3" fillId="8" borderId="0" xfId="0" applyFont="1" applyFill="1"/>
    <xf numFmtId="168" fontId="2" fillId="0" borderId="0" xfId="2" applyNumberFormat="1" applyFont="1" applyFill="1"/>
    <xf numFmtId="43" fontId="3" fillId="0" borderId="0" xfId="1" applyFont="1" applyBorder="1"/>
    <xf numFmtId="9" fontId="18" fillId="0" borderId="0" xfId="3" applyFont="1"/>
    <xf numFmtId="164" fontId="18" fillId="0" borderId="0" xfId="1" applyNumberFormat="1" applyFont="1" applyAlignment="1">
      <alignment horizontal="right"/>
    </xf>
    <xf numFmtId="0" fontId="19" fillId="0" borderId="0" xfId="0" applyFont="1"/>
    <xf numFmtId="43" fontId="3" fillId="0" borderId="0" xfId="1" applyFont="1" applyBorder="1" applyAlignment="1">
      <alignment horizontal="center"/>
    </xf>
    <xf numFmtId="43" fontId="3" fillId="0" borderId="0" xfId="1" applyFont="1" applyBorder="1" applyAlignment="1">
      <alignment horizontal="centerContinuous"/>
    </xf>
    <xf numFmtId="10" fontId="2" fillId="0" borderId="0" xfId="3" applyNumberFormat="1" applyFont="1" applyBorder="1" applyAlignment="1">
      <alignment horizontal="center"/>
    </xf>
    <xf numFmtId="43" fontId="3" fillId="0" borderId="0" xfId="1" applyFont="1" applyFill="1"/>
    <xf numFmtId="0" fontId="3" fillId="0" borderId="0" xfId="0" applyFont="1" applyAlignment="1">
      <alignment wrapText="1"/>
    </xf>
    <xf numFmtId="0" fontId="22" fillId="0" borderId="1" xfId="0" applyFont="1" applyBorder="1" applyAlignment="1">
      <alignment horizontal="center" wrapText="1"/>
    </xf>
    <xf numFmtId="10" fontId="3" fillId="0" borderId="0" xfId="3" applyNumberFormat="1" applyFont="1"/>
    <xf numFmtId="169" fontId="2" fillId="0" borderId="1" xfId="0" applyNumberFormat="1" applyFont="1" applyBorder="1"/>
    <xf numFmtId="0" fontId="3" fillId="0" borderId="1" xfId="0" applyFont="1" applyBorder="1"/>
    <xf numFmtId="0" fontId="22" fillId="0" borderId="2" xfId="0" applyFont="1" applyBorder="1" applyAlignment="1">
      <alignment horizontal="center" wrapText="1"/>
    </xf>
    <xf numFmtId="169" fontId="2" fillId="0" borderId="3" xfId="0" applyNumberFormat="1" applyFont="1" applyBorder="1"/>
    <xf numFmtId="0" fontId="4" fillId="0" borderId="1" xfId="0" applyFont="1" applyBorder="1" applyAlignment="1">
      <alignment horizontal="center"/>
    </xf>
    <xf numFmtId="0" fontId="9" fillId="0" borderId="0" xfId="0" applyFont="1" applyBorder="1"/>
    <xf numFmtId="0" fontId="4" fillId="0" borderId="0" xfId="0" applyFont="1" applyBorder="1" applyAlignment="1">
      <alignment horizontal="center"/>
    </xf>
    <xf numFmtId="0" fontId="4" fillId="0" borderId="2" xfId="0" applyFont="1" applyBorder="1" applyAlignment="1">
      <alignment horizontal="center"/>
    </xf>
    <xf numFmtId="164" fontId="2" fillId="0" borderId="1" xfId="1" applyNumberFormat="1" applyFont="1" applyBorder="1" applyAlignment="1">
      <alignment horizontal="center"/>
    </xf>
    <xf numFmtId="164" fontId="3" fillId="0" borderId="0" xfId="1" applyNumberFormat="1" applyFont="1" applyBorder="1"/>
    <xf numFmtId="165" fontId="3" fillId="0" borderId="0" xfId="3" applyNumberFormat="1" applyFont="1" applyBorder="1" applyAlignment="1">
      <alignment horizontal="center"/>
    </xf>
    <xf numFmtId="9" fontId="2" fillId="0" borderId="0" xfId="3" applyFont="1" applyBorder="1" applyAlignment="1">
      <alignment horizontal="center"/>
    </xf>
    <xf numFmtId="10" fontId="3" fillId="0" borderId="2" xfId="3" applyNumberFormat="1" applyFont="1" applyBorder="1" applyAlignment="1">
      <alignment horizontal="center"/>
    </xf>
    <xf numFmtId="164" fontId="2" fillId="0" borderId="3" xfId="1" applyNumberFormat="1" applyFont="1" applyBorder="1" applyAlignment="1">
      <alignment horizontal="center"/>
    </xf>
    <xf numFmtId="0" fontId="9" fillId="0" borderId="4" xfId="0" applyFont="1" applyBorder="1"/>
    <xf numFmtId="164" fontId="3" fillId="0" borderId="4" xfId="1" applyNumberFormat="1" applyFont="1" applyBorder="1"/>
    <xf numFmtId="165" fontId="3" fillId="0" borderId="4" xfId="3" applyNumberFormat="1" applyFont="1" applyBorder="1" applyAlignment="1">
      <alignment horizontal="center"/>
    </xf>
    <xf numFmtId="9" fontId="2" fillId="0" borderId="4" xfId="3" applyFont="1" applyBorder="1" applyAlignment="1">
      <alignment horizontal="center"/>
    </xf>
    <xf numFmtId="10" fontId="3" fillId="0" borderId="5" xfId="3" applyNumberFormat="1" applyFont="1" applyBorder="1" applyAlignment="1">
      <alignment horizontal="center"/>
    </xf>
    <xf numFmtId="0" fontId="3" fillId="0" borderId="17" xfId="0" applyFont="1" applyBorder="1" applyAlignment="1">
      <alignment horizontal="left"/>
    </xf>
    <xf numFmtId="0" fontId="7" fillId="0" borderId="18" xfId="0" applyFont="1" applyBorder="1" applyAlignment="1">
      <alignment horizontal="center"/>
    </xf>
    <xf numFmtId="164" fontId="3" fillId="0" borderId="19" xfId="1" applyNumberFormat="1" applyFont="1" applyBorder="1" applyAlignment="1">
      <alignment horizontal="center"/>
    </xf>
    <xf numFmtId="0" fontId="3" fillId="0" borderId="1" xfId="0" applyFont="1" applyBorder="1" applyAlignment="1">
      <alignment horizontal="left"/>
    </xf>
    <xf numFmtId="0" fontId="3" fillId="0" borderId="2" xfId="0" applyFont="1" applyBorder="1" applyAlignment="1">
      <alignment horizontal="center"/>
    </xf>
    <xf numFmtId="0" fontId="3" fillId="0" borderId="0" xfId="0" applyFont="1" applyBorder="1" applyAlignment="1">
      <alignment horizontal="center"/>
    </xf>
    <xf numFmtId="43" fontId="3" fillId="0" borderId="1" xfId="1" applyFont="1" applyBorder="1"/>
    <xf numFmtId="0" fontId="15" fillId="0" borderId="2" xfId="0" applyFont="1" applyBorder="1" applyAlignment="1">
      <alignment horizontal="center"/>
    </xf>
    <xf numFmtId="168" fontId="7" fillId="0" borderId="2" xfId="0" applyNumberFormat="1" applyFont="1" applyBorder="1" applyAlignment="1">
      <alignment horizontal="center"/>
    </xf>
    <xf numFmtId="43" fontId="17" fillId="0" borderId="3" xfId="1" applyFont="1" applyBorder="1"/>
    <xf numFmtId="0" fontId="7" fillId="0" borderId="5" xfId="0" applyFont="1" applyBorder="1" applyAlignment="1">
      <alignment horizontal="center"/>
    </xf>
    <xf numFmtId="0" fontId="3" fillId="9" borderId="18" xfId="0" applyFont="1" applyFill="1" applyBorder="1" applyAlignment="1"/>
    <xf numFmtId="0" fontId="3" fillId="9" borderId="19" xfId="0" applyFont="1" applyFill="1" applyBorder="1" applyAlignment="1"/>
    <xf numFmtId="0" fontId="4" fillId="0" borderId="18" xfId="0" applyFont="1" applyBorder="1" applyAlignment="1">
      <alignment horizontal="center"/>
    </xf>
    <xf numFmtId="0" fontId="4" fillId="0" borderId="19" xfId="0" applyFont="1" applyBorder="1" applyAlignment="1">
      <alignment horizontal="center"/>
    </xf>
    <xf numFmtId="0" fontId="9" fillId="9" borderId="17" xfId="0" applyFont="1" applyFill="1" applyBorder="1"/>
    <xf numFmtId="0" fontId="4" fillId="0" borderId="17" xfId="0" applyFont="1" applyBorder="1" applyAlignment="1">
      <alignment horizontal="center" wrapText="1"/>
    </xf>
    <xf numFmtId="0" fontId="23" fillId="0" borderId="0" xfId="0" applyFont="1"/>
    <xf numFmtId="0" fontId="3" fillId="0" borderId="0" xfId="0" applyFont="1" applyFill="1" applyAlignment="1">
      <alignment horizontal="center"/>
    </xf>
    <xf numFmtId="0" fontId="3" fillId="0" borderId="0" xfId="0" applyFont="1" applyFill="1"/>
    <xf numFmtId="0" fontId="3" fillId="0" borderId="0" xfId="0" applyFont="1" applyFill="1" applyAlignment="1">
      <alignment wrapText="1"/>
    </xf>
    <xf numFmtId="43" fontId="3" fillId="0" borderId="0" xfId="1" applyFont="1" applyFill="1" applyBorder="1" applyAlignment="1">
      <alignment wrapText="1"/>
    </xf>
    <xf numFmtId="16" fontId="3" fillId="0" borderId="0" xfId="1" applyNumberFormat="1" applyFont="1" applyFill="1" applyBorder="1" applyAlignment="1">
      <alignment wrapText="1"/>
    </xf>
    <xf numFmtId="16" fontId="3" fillId="0" borderId="0" xfId="1" applyNumberFormat="1" applyFont="1" applyFill="1" applyBorder="1"/>
    <xf numFmtId="16" fontId="3" fillId="0" borderId="0" xfId="1" applyNumberFormat="1" applyFont="1" applyFill="1" applyBorder="1" applyAlignment="1">
      <alignment horizontal="center" wrapText="1"/>
    </xf>
    <xf numFmtId="0" fontId="3" fillId="0" borderId="0" xfId="0" applyFont="1" applyFill="1" applyAlignment="1" applyProtection="1">
      <alignment horizontal="center"/>
      <protection locked="0"/>
    </xf>
    <xf numFmtId="165" fontId="3" fillId="0" borderId="0" xfId="3" applyNumberFormat="1" applyFont="1" applyFill="1"/>
    <xf numFmtId="0" fontId="3" fillId="0" borderId="0" xfId="0" applyFont="1" applyFill="1" applyAlignment="1" applyProtection="1">
      <alignment horizontal="left" vertical="top" wrapText="1" readingOrder="1"/>
      <protection locked="0"/>
    </xf>
    <xf numFmtId="167" fontId="3" fillId="0" borderId="0" xfId="0" applyNumberFormat="1" applyFont="1" applyFill="1" applyAlignment="1">
      <alignment horizontal="center"/>
    </xf>
    <xf numFmtId="44" fontId="3" fillId="0" borderId="0" xfId="2" applyFont="1" applyFill="1" applyAlignment="1" applyProtection="1">
      <alignment horizontal="right"/>
      <protection locked="0"/>
    </xf>
    <xf numFmtId="166" fontId="3" fillId="0" borderId="0" xfId="0" applyNumberFormat="1" applyFont="1" applyFill="1" applyAlignment="1">
      <alignment horizontal="right" vertical="center"/>
    </xf>
    <xf numFmtId="165" fontId="3" fillId="0" borderId="0" xfId="3" quotePrefix="1" applyNumberFormat="1" applyFont="1" applyFill="1"/>
    <xf numFmtId="167" fontId="3" fillId="0" borderId="0" xfId="0" applyNumberFormat="1" applyFont="1" applyFill="1" applyAlignment="1" applyProtection="1">
      <alignment horizontal="center"/>
      <protection locked="0"/>
    </xf>
    <xf numFmtId="0" fontId="3" fillId="0" borderId="4" xfId="0" applyFont="1" applyBorder="1" applyAlignment="1">
      <alignment horizontal="center"/>
    </xf>
    <xf numFmtId="164" fontId="1" fillId="12" borderId="1" xfId="7" applyNumberFormat="1" applyBorder="1" applyAlignment="1">
      <alignment horizontal="center"/>
    </xf>
    <xf numFmtId="164" fontId="1" fillId="12" borderId="3" xfId="7" applyNumberFormat="1" applyBorder="1" applyAlignment="1">
      <alignment horizontal="center"/>
    </xf>
    <xf numFmtId="164" fontId="1" fillId="12" borderId="0" xfId="7" applyNumberFormat="1" applyBorder="1"/>
    <xf numFmtId="164" fontId="1" fillId="12" borderId="4" xfId="7" applyNumberFormat="1" applyBorder="1"/>
    <xf numFmtId="165" fontId="1" fillId="12" borderId="0" xfId="7" applyNumberFormat="1" applyBorder="1" applyAlignment="1">
      <alignment horizontal="center"/>
    </xf>
    <xf numFmtId="165" fontId="1" fillId="12" borderId="2" xfId="7" applyNumberFormat="1" applyBorder="1" applyAlignment="1">
      <alignment horizontal="center"/>
    </xf>
    <xf numFmtId="165" fontId="1" fillId="12" borderId="4" xfId="7" applyNumberFormat="1" applyBorder="1" applyAlignment="1">
      <alignment horizontal="center"/>
    </xf>
    <xf numFmtId="165" fontId="1" fillId="12" borderId="5" xfId="7" applyNumberFormat="1" applyBorder="1" applyAlignment="1">
      <alignment horizontal="center"/>
    </xf>
    <xf numFmtId="0" fontId="15" fillId="10" borderId="20" xfId="5" applyFont="1" applyAlignment="1">
      <alignment horizontal="center"/>
    </xf>
    <xf numFmtId="165" fontId="1" fillId="11" borderId="0" xfId="6" applyNumberFormat="1" applyBorder="1" applyAlignment="1">
      <alignment horizontal="right"/>
    </xf>
    <xf numFmtId="165" fontId="1" fillId="11" borderId="4" xfId="6" applyNumberFormat="1" applyBorder="1" applyAlignment="1">
      <alignment horizontal="right"/>
    </xf>
    <xf numFmtId="0" fontId="2" fillId="0" borderId="0" xfId="0" applyFont="1" applyFill="1" applyBorder="1" applyAlignment="1">
      <alignment horizontal="center"/>
    </xf>
    <xf numFmtId="0" fontId="4" fillId="13" borderId="14" xfId="0" applyFont="1" applyFill="1" applyBorder="1" applyAlignment="1">
      <alignment horizontal="center"/>
    </xf>
    <xf numFmtId="0" fontId="9" fillId="13" borderId="15" xfId="0" applyFont="1" applyFill="1" applyBorder="1"/>
    <xf numFmtId="0" fontId="3" fillId="13" borderId="15" xfId="0" applyFont="1" applyFill="1" applyBorder="1" applyAlignment="1"/>
    <xf numFmtId="0" fontId="3" fillId="13" borderId="16" xfId="0" applyFont="1" applyFill="1" applyBorder="1" applyAlignment="1"/>
    <xf numFmtId="165" fontId="1" fillId="11" borderId="0" xfId="6" applyNumberFormat="1" applyBorder="1" applyAlignment="1">
      <alignment horizontal="center"/>
    </xf>
    <xf numFmtId="165" fontId="1" fillId="11" borderId="4" xfId="6" applyNumberFormat="1" applyBorder="1" applyAlignment="1">
      <alignment horizontal="center"/>
    </xf>
    <xf numFmtId="164" fontId="3" fillId="0" borderId="0" xfId="1" applyNumberFormat="1" applyFont="1" applyBorder="1" applyAlignment="1">
      <alignment horizontal="center"/>
    </xf>
    <xf numFmtId="164" fontId="3" fillId="0" borderId="4" xfId="1" applyNumberFormat="1" applyFont="1" applyBorder="1" applyAlignment="1">
      <alignment horizontal="center"/>
    </xf>
    <xf numFmtId="0" fontId="20" fillId="0" borderId="14" xfId="0" applyFont="1" applyBorder="1" applyAlignment="1">
      <alignment horizontal="center"/>
    </xf>
    <xf numFmtId="0" fontId="20" fillId="0" borderId="15" xfId="0" applyFont="1" applyBorder="1" applyAlignment="1">
      <alignment horizontal="center"/>
    </xf>
    <xf numFmtId="0" fontId="20" fillId="0" borderId="16" xfId="0" applyFont="1" applyBorder="1" applyAlignment="1">
      <alignment horizontal="center"/>
    </xf>
    <xf numFmtId="0" fontId="21" fillId="0" borderId="14" xfId="0" applyFont="1" applyBorder="1" applyAlignment="1">
      <alignment horizontal="center"/>
    </xf>
    <xf numFmtId="0" fontId="21" fillId="0" borderId="16" xfId="0" applyFont="1" applyBorder="1" applyAlignment="1">
      <alignment horizontal="center"/>
    </xf>
  </cellXfs>
  <cellStyles count="8">
    <cellStyle name="20% - Accent4" xfId="6" builtinId="42"/>
    <cellStyle name="20% - Accent6" xfId="7" builtinId="50"/>
    <cellStyle name="Comma" xfId="1" builtinId="3"/>
    <cellStyle name="Currency" xfId="2" builtinId="4"/>
    <cellStyle name="Neutral" xfId="4" builtinId="28"/>
    <cellStyle name="Normal" xfId="0" builtinId="0"/>
    <cellStyle name="Note" xfId="5" builtinId="10"/>
    <cellStyle name="Percent" xfId="3" builtinId="5"/>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ew%20Wages%20Pj/CN%20Plant%20Wages%20Headcount%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Plant Wages"/>
      <sheetName val="Hours Calc"/>
      <sheetName val="DL Rates"/>
      <sheetName val="Contractors"/>
      <sheetName val="CI Headcount"/>
      <sheetName val="Personnel Costs"/>
      <sheetName val="EE Level Changes"/>
    </sheetNames>
    <sheetDataSet>
      <sheetData sheetId="0">
        <row r="1">
          <cell r="A1" t="str">
            <v>Diff_LU</v>
          </cell>
          <cell r="E1" t="str">
            <v>Range Name: WH_LU</v>
          </cell>
          <cell r="I1" t="str">
            <v>RANGE NAME: Dept_LU</v>
          </cell>
        </row>
        <row r="2">
          <cell r="A2">
            <v>1</v>
          </cell>
          <cell r="B2">
            <v>0</v>
          </cell>
          <cell r="E2">
            <v>10</v>
          </cell>
          <cell r="F2" t="str">
            <v>Canton</v>
          </cell>
          <cell r="G2" t="str">
            <v>CN</v>
          </cell>
          <cell r="I2">
            <v>311</v>
          </cell>
          <cell r="J2" t="str">
            <v>D</v>
          </cell>
          <cell r="K2" t="str">
            <v>V</v>
          </cell>
        </row>
        <row r="3">
          <cell r="A3" t="str">
            <v>2C</v>
          </cell>
          <cell r="B3">
            <v>0.35</v>
          </cell>
          <cell r="E3">
            <v>40</v>
          </cell>
          <cell r="F3" t="str">
            <v>Florida</v>
          </cell>
          <cell r="G3" t="str">
            <v>FL</v>
          </cell>
          <cell r="I3">
            <v>312</v>
          </cell>
          <cell r="J3" t="str">
            <v>D</v>
          </cell>
          <cell r="K3" t="str">
            <v>V</v>
          </cell>
        </row>
        <row r="4">
          <cell r="A4" t="str">
            <v>2F</v>
          </cell>
          <cell r="B4">
            <v>0.5</v>
          </cell>
          <cell r="E4">
            <v>29</v>
          </cell>
          <cell r="F4" t="str">
            <v>Casey RGM</v>
          </cell>
          <cell r="G4" t="str">
            <v>RG</v>
          </cell>
          <cell r="I4">
            <v>421</v>
          </cell>
          <cell r="J4" t="str">
            <v>I</v>
          </cell>
          <cell r="K4" t="str">
            <v>V</v>
          </cell>
        </row>
        <row r="5">
          <cell r="A5" t="str">
            <v>2M</v>
          </cell>
          <cell r="B5">
            <v>0.5</v>
          </cell>
          <cell r="E5">
            <v>30</v>
          </cell>
          <cell r="F5" t="str">
            <v>Casey Telecom</v>
          </cell>
          <cell r="G5" t="str">
            <v>CS</v>
          </cell>
          <cell r="I5">
            <v>458</v>
          </cell>
          <cell r="J5" t="str">
            <v>I</v>
          </cell>
          <cell r="K5" t="str">
            <v>F</v>
          </cell>
        </row>
        <row r="6">
          <cell r="A6" t="str">
            <v>2R</v>
          </cell>
          <cell r="B6">
            <v>0.5</v>
          </cell>
          <cell r="E6">
            <v>50</v>
          </cell>
          <cell r="F6" t="str">
            <v>Marshall</v>
          </cell>
          <cell r="G6" t="str">
            <v>MA</v>
          </cell>
          <cell r="I6">
            <v>680</v>
          </cell>
          <cell r="J6" t="str">
            <v>I</v>
          </cell>
          <cell r="K6" t="str">
            <v>F</v>
          </cell>
        </row>
        <row r="7">
          <cell r="A7" t="str">
            <v>3C</v>
          </cell>
          <cell r="B7">
            <v>0.5</v>
          </cell>
          <cell r="E7">
            <v>60</v>
          </cell>
          <cell r="F7" t="str">
            <v>Rantoul</v>
          </cell>
          <cell r="G7" t="str">
            <v>RA</v>
          </cell>
          <cell r="I7">
            <v>519</v>
          </cell>
          <cell r="J7" t="str">
            <v>I</v>
          </cell>
          <cell r="K7" t="str">
            <v>F</v>
          </cell>
        </row>
        <row r="8">
          <cell r="A8" t="str">
            <v>3M</v>
          </cell>
          <cell r="B8">
            <v>0.5</v>
          </cell>
          <cell r="I8">
            <v>513</v>
          </cell>
          <cell r="J8" t="str">
            <v>D</v>
          </cell>
          <cell r="K8" t="str">
            <v>V</v>
          </cell>
        </row>
        <row r="9">
          <cell r="A9" t="str">
            <v>3R</v>
          </cell>
          <cell r="B9">
            <v>0.75</v>
          </cell>
          <cell r="I9">
            <v>514</v>
          </cell>
          <cell r="J9" t="str">
            <v>D</v>
          </cell>
          <cell r="K9" t="str">
            <v>V</v>
          </cell>
        </row>
        <row r="10">
          <cell r="A10" t="str">
            <v>M2</v>
          </cell>
          <cell r="B10">
            <v>0.5</v>
          </cell>
          <cell r="I10">
            <v>515</v>
          </cell>
          <cell r="J10" t="str">
            <v>D</v>
          </cell>
          <cell r="K10" t="str">
            <v>V</v>
          </cell>
        </row>
        <row r="11">
          <cell r="A11" t="str">
            <v xml:space="preserve">R </v>
          </cell>
          <cell r="B11">
            <v>1</v>
          </cell>
          <cell r="I11">
            <v>622</v>
          </cell>
          <cell r="J11" t="str">
            <v>I</v>
          </cell>
          <cell r="K11" t="str">
            <v>F</v>
          </cell>
        </row>
        <row r="12">
          <cell r="A12" t="str">
            <v>R2</v>
          </cell>
          <cell r="B12">
            <v>1.5</v>
          </cell>
          <cell r="I12">
            <v>324</v>
          </cell>
          <cell r="J12" t="str">
            <v>D</v>
          </cell>
          <cell r="K12" t="str">
            <v>V</v>
          </cell>
        </row>
        <row r="13">
          <cell r="I13">
            <v>316</v>
          </cell>
          <cell r="J13" t="str">
            <v>D</v>
          </cell>
          <cell r="K13" t="str">
            <v>V</v>
          </cell>
        </row>
        <row r="14">
          <cell r="I14">
            <v>318</v>
          </cell>
          <cell r="J14" t="str">
            <v>D</v>
          </cell>
          <cell r="K14" t="str">
            <v>V</v>
          </cell>
        </row>
        <row r="15">
          <cell r="I15">
            <v>319</v>
          </cell>
          <cell r="J15" t="str">
            <v>D</v>
          </cell>
          <cell r="K15" t="str">
            <v>V</v>
          </cell>
        </row>
        <row r="16">
          <cell r="I16">
            <v>323</v>
          </cell>
          <cell r="J16" t="str">
            <v>D</v>
          </cell>
          <cell r="K16" t="str">
            <v>V</v>
          </cell>
        </row>
        <row r="17">
          <cell r="I17">
            <v>320</v>
          </cell>
          <cell r="J17" t="str">
            <v>D</v>
          </cell>
          <cell r="K17" t="str">
            <v>V</v>
          </cell>
        </row>
        <row r="18">
          <cell r="I18">
            <v>321</v>
          </cell>
          <cell r="J18" t="str">
            <v>D</v>
          </cell>
          <cell r="K18" t="str">
            <v>V</v>
          </cell>
        </row>
        <row r="19">
          <cell r="I19">
            <v>29</v>
          </cell>
          <cell r="J19" t="str">
            <v>I</v>
          </cell>
          <cell r="K19" t="str">
            <v>F</v>
          </cell>
        </row>
        <row r="20">
          <cell r="I20">
            <v>25</v>
          </cell>
          <cell r="J20" t="str">
            <v>I</v>
          </cell>
          <cell r="K20" t="str">
            <v>F</v>
          </cell>
        </row>
        <row r="21">
          <cell r="I21">
            <v>20</v>
          </cell>
          <cell r="J21" t="str">
            <v>I</v>
          </cell>
          <cell r="K21" t="str">
            <v>F</v>
          </cell>
        </row>
        <row r="22">
          <cell r="I22">
            <v>270</v>
          </cell>
          <cell r="J22" t="str">
            <v>I</v>
          </cell>
          <cell r="K22" t="str">
            <v>F</v>
          </cell>
        </row>
        <row r="23">
          <cell r="I23">
            <v>325</v>
          </cell>
          <cell r="J23" t="str">
            <v>D</v>
          </cell>
          <cell r="K23" t="str">
            <v>V</v>
          </cell>
        </row>
        <row r="24">
          <cell r="I24">
            <v>333</v>
          </cell>
          <cell r="J24" t="str">
            <v>D</v>
          </cell>
          <cell r="K24" t="str">
            <v>V</v>
          </cell>
        </row>
        <row r="25">
          <cell r="I25">
            <v>317</v>
          </cell>
          <cell r="J25" t="str">
            <v>D</v>
          </cell>
          <cell r="K25" t="str">
            <v>V</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7.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8.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8BE956-4241-477F-9132-6588A866606E}">
  <dimension ref="A1:AC67"/>
  <sheetViews>
    <sheetView topLeftCell="A29" workbookViewId="0">
      <selection activeCell="H26" sqref="H26"/>
    </sheetView>
  </sheetViews>
  <sheetFormatPr defaultRowHeight="14.4" x14ac:dyDescent="0.3"/>
  <cols>
    <col min="1" max="1" width="19.88671875" customWidth="1"/>
    <col min="2" max="2" width="11" customWidth="1"/>
    <col min="3" max="3" width="24.5546875" bestFit="1" customWidth="1"/>
    <col min="4" max="4" width="12.5546875" bestFit="1" customWidth="1"/>
    <col min="5" max="5" width="10.77734375" bestFit="1" customWidth="1"/>
    <col min="7" max="7" width="10.5546875" bestFit="1" customWidth="1"/>
    <col min="10" max="10" width="10.5546875" bestFit="1" customWidth="1"/>
    <col min="11" max="12" width="8.88671875" customWidth="1"/>
    <col min="13" max="13" width="10.5546875" bestFit="1" customWidth="1"/>
    <col min="14" max="14" width="8.21875" bestFit="1" customWidth="1"/>
    <col min="15" max="16" width="8.88671875" customWidth="1"/>
    <col min="17" max="28" width="9.33203125" bestFit="1" customWidth="1"/>
    <col min="29" max="29" width="10.21875" bestFit="1" customWidth="1"/>
  </cols>
  <sheetData>
    <row r="1" spans="1:7" x14ac:dyDescent="0.3">
      <c r="A1" t="s">
        <v>455</v>
      </c>
    </row>
    <row r="2" spans="1:7" x14ac:dyDescent="0.3">
      <c r="A2" s="163" t="s">
        <v>458</v>
      </c>
    </row>
    <row r="3" spans="1:7" x14ac:dyDescent="0.3">
      <c r="A3" t="s">
        <v>460</v>
      </c>
      <c r="B3" s="10" t="s">
        <v>461</v>
      </c>
      <c r="C3" t="s">
        <v>456</v>
      </c>
    </row>
    <row r="4" spans="1:7" x14ac:dyDescent="0.3">
      <c r="B4" s="10"/>
      <c r="C4" t="s">
        <v>481</v>
      </c>
    </row>
    <row r="5" spans="1:7" x14ac:dyDescent="0.3">
      <c r="B5" s="10"/>
    </row>
    <row r="6" spans="1:7" x14ac:dyDescent="0.3">
      <c r="A6" s="163" t="s">
        <v>457</v>
      </c>
      <c r="B6" s="10"/>
    </row>
    <row r="7" spans="1:7" x14ac:dyDescent="0.3">
      <c r="A7" t="s">
        <v>460</v>
      </c>
      <c r="B7" s="10">
        <v>421</v>
      </c>
      <c r="C7" t="s">
        <v>463</v>
      </c>
    </row>
    <row r="8" spans="1:7" x14ac:dyDescent="0.3">
      <c r="B8" s="10"/>
      <c r="C8" t="s">
        <v>464</v>
      </c>
    </row>
    <row r="9" spans="1:7" x14ac:dyDescent="0.3">
      <c r="A9" t="s">
        <v>460</v>
      </c>
      <c r="B9" s="10">
        <v>458</v>
      </c>
      <c r="C9" t="s">
        <v>465</v>
      </c>
    </row>
    <row r="10" spans="1:7" x14ac:dyDescent="0.3">
      <c r="C10" t="s">
        <v>466</v>
      </c>
    </row>
    <row r="11" spans="1:7" x14ac:dyDescent="0.3">
      <c r="A11" t="s">
        <v>479</v>
      </c>
    </row>
    <row r="12" spans="1:7" x14ac:dyDescent="0.3">
      <c r="A12" s="161"/>
      <c r="B12" s="157" t="s">
        <v>444</v>
      </c>
      <c r="C12" s="157"/>
      <c r="D12" s="157"/>
      <c r="E12" s="157"/>
      <c r="F12" s="157"/>
      <c r="G12" s="158"/>
    </row>
    <row r="13" spans="1:7" ht="28.8" x14ac:dyDescent="0.3">
      <c r="A13" s="162" t="s">
        <v>462</v>
      </c>
      <c r="B13" s="159" t="s">
        <v>42</v>
      </c>
      <c r="C13" s="159" t="s">
        <v>454</v>
      </c>
      <c r="D13" s="159" t="s">
        <v>468</v>
      </c>
      <c r="E13" s="159" t="s">
        <v>470</v>
      </c>
      <c r="F13" s="159" t="s">
        <v>46</v>
      </c>
      <c r="G13" s="160" t="s">
        <v>47</v>
      </c>
    </row>
    <row r="14" spans="1:7" x14ac:dyDescent="0.3">
      <c r="A14" s="135">
        <f>COUNTIFS('Calculated Wages (ALL)'!G14:G90,B7)</f>
        <v>16</v>
      </c>
      <c r="B14" s="151">
        <v>421</v>
      </c>
      <c r="C14" s="198">
        <f ca="1">SUMIF('Calculated Wages (ALL)'!$G$14:$AF$90,B14,'Calculated Wages (ALL)'!$AF$14:$AF$90)</f>
        <v>255</v>
      </c>
      <c r="D14" s="136">
        <f>A14*$P$43</f>
        <v>4192</v>
      </c>
      <c r="E14" s="137">
        <f ca="1">IF(D14=0,0,C14/D14)</f>
        <v>6.0830152671755726E-2</v>
      </c>
      <c r="F14" s="138">
        <v>1</v>
      </c>
      <c r="G14" s="139">
        <f ca="1">+E14*F14</f>
        <v>6.0830152671755726E-2</v>
      </c>
    </row>
    <row r="15" spans="1:7" x14ac:dyDescent="0.3">
      <c r="A15" s="140">
        <f>COUNTIFS('EE Info'!G2:G17,B9)</f>
        <v>5</v>
      </c>
      <c r="B15" s="179">
        <v>458</v>
      </c>
      <c r="C15" s="199">
        <f ca="1">SUMIF('Calculated Wages (ALL)'!$G$14:$AF$90,B15,'Calculated Wages (ALL)'!$AF$14:$AF$90)</f>
        <v>165</v>
      </c>
      <c r="D15" s="142">
        <f>A15*$P$43</f>
        <v>1310</v>
      </c>
      <c r="E15" s="143">
        <f ca="1">IF(D15=0,0,C15/D15)</f>
        <v>0.12595419847328243</v>
      </c>
      <c r="F15" s="144">
        <v>0.56000000000000005</v>
      </c>
      <c r="G15" s="145">
        <f ca="1">+E15*F15</f>
        <v>7.0534351145038171E-2</v>
      </c>
    </row>
    <row r="17" spans="1:14" x14ac:dyDescent="0.3">
      <c r="A17" t="s">
        <v>454</v>
      </c>
      <c r="C17" t="s">
        <v>480</v>
      </c>
    </row>
    <row r="18" spans="1:14" x14ac:dyDescent="0.3">
      <c r="A18" t="s">
        <v>467</v>
      </c>
    </row>
    <row r="19" spans="1:14" x14ac:dyDescent="0.3">
      <c r="A19" t="s">
        <v>468</v>
      </c>
      <c r="C19" t="s">
        <v>469</v>
      </c>
    </row>
    <row r="21" spans="1:14" x14ac:dyDescent="0.3">
      <c r="A21" t="s">
        <v>470</v>
      </c>
      <c r="C21" t="s">
        <v>471</v>
      </c>
    </row>
    <row r="23" spans="1:14" x14ac:dyDescent="0.3">
      <c r="A23" t="s">
        <v>46</v>
      </c>
      <c r="C23" t="s">
        <v>472</v>
      </c>
    </row>
    <row r="25" spans="1:14" x14ac:dyDescent="0.3">
      <c r="A25" t="s">
        <v>473</v>
      </c>
      <c r="C25" t="s">
        <v>474</v>
      </c>
      <c r="E25" t="s">
        <v>475</v>
      </c>
    </row>
    <row r="26" spans="1:14" ht="13.8" customHeight="1" x14ac:dyDescent="0.3"/>
    <row r="27" spans="1:14" ht="13.8" customHeight="1" x14ac:dyDescent="0.3"/>
    <row r="29" spans="1:14" x14ac:dyDescent="0.3">
      <c r="A29" t="s">
        <v>482</v>
      </c>
    </row>
    <row r="30" spans="1:14" x14ac:dyDescent="0.3">
      <c r="A30" s="146" t="s">
        <v>445</v>
      </c>
      <c r="B30" s="147">
        <v>1</v>
      </c>
      <c r="C30" s="147">
        <v>2</v>
      </c>
      <c r="D30" s="147">
        <v>3</v>
      </c>
      <c r="E30" s="147">
        <v>4</v>
      </c>
      <c r="F30" s="147">
        <v>5</v>
      </c>
      <c r="G30" s="147">
        <v>6</v>
      </c>
      <c r="H30" s="147">
        <v>7</v>
      </c>
      <c r="I30" s="147">
        <v>8</v>
      </c>
      <c r="J30" s="147">
        <v>9</v>
      </c>
      <c r="K30" s="147">
        <v>10</v>
      </c>
      <c r="L30" s="147">
        <v>11</v>
      </c>
      <c r="M30" s="147">
        <v>12</v>
      </c>
      <c r="N30" s="148" t="s">
        <v>327</v>
      </c>
    </row>
    <row r="31" spans="1:14" x14ac:dyDescent="0.3">
      <c r="A31" s="149" t="s">
        <v>48</v>
      </c>
      <c r="B31" s="188">
        <v>22</v>
      </c>
      <c r="C31" s="188">
        <v>20</v>
      </c>
      <c r="D31" s="188">
        <v>22</v>
      </c>
      <c r="E31" s="188">
        <v>21</v>
      </c>
      <c r="F31" s="188">
        <v>20</v>
      </c>
      <c r="G31" s="188">
        <v>22</v>
      </c>
      <c r="H31" s="188">
        <v>22</v>
      </c>
      <c r="I31" s="188">
        <v>21</v>
      </c>
      <c r="J31" s="188">
        <v>21</v>
      </c>
      <c r="K31" s="188">
        <v>22</v>
      </c>
      <c r="L31" s="188">
        <v>19</v>
      </c>
      <c r="M31" s="188">
        <v>21</v>
      </c>
      <c r="N31" s="150">
        <f>SUM(B31:M31)</f>
        <v>253</v>
      </c>
    </row>
    <row r="32" spans="1:14" x14ac:dyDescent="0.3">
      <c r="A32" s="149" t="s">
        <v>49</v>
      </c>
      <c r="B32" s="188">
        <v>1</v>
      </c>
      <c r="C32" s="188">
        <v>0</v>
      </c>
      <c r="D32" s="188">
        <v>0</v>
      </c>
      <c r="E32" s="188">
        <v>1</v>
      </c>
      <c r="F32" s="188">
        <v>1</v>
      </c>
      <c r="G32" s="188">
        <v>0</v>
      </c>
      <c r="H32" s="188">
        <v>1</v>
      </c>
      <c r="I32" s="188">
        <v>0</v>
      </c>
      <c r="J32" s="188">
        <v>1</v>
      </c>
      <c r="K32" s="188">
        <v>0</v>
      </c>
      <c r="L32" s="188">
        <v>2</v>
      </c>
      <c r="M32" s="188">
        <v>2</v>
      </c>
      <c r="N32" s="150">
        <f>SUM(B32:M32)</f>
        <v>9</v>
      </c>
    </row>
    <row r="33" spans="1:16" x14ac:dyDescent="0.3">
      <c r="A33" s="149" t="s">
        <v>50</v>
      </c>
      <c r="B33" s="151">
        <f>SUM(B31:B32)</f>
        <v>23</v>
      </c>
      <c r="C33" s="151">
        <f t="shared" ref="C33:M33" si="0">SUM(C31:C32)</f>
        <v>20</v>
      </c>
      <c r="D33" s="151">
        <f t="shared" si="0"/>
        <v>22</v>
      </c>
      <c r="E33" s="151">
        <f t="shared" si="0"/>
        <v>22</v>
      </c>
      <c r="F33" s="151">
        <f t="shared" si="0"/>
        <v>21</v>
      </c>
      <c r="G33" s="151">
        <f t="shared" si="0"/>
        <v>22</v>
      </c>
      <c r="H33" s="151">
        <f t="shared" si="0"/>
        <v>23</v>
      </c>
      <c r="I33" s="151">
        <f t="shared" si="0"/>
        <v>21</v>
      </c>
      <c r="J33" s="151">
        <f t="shared" si="0"/>
        <v>22</v>
      </c>
      <c r="K33" s="151">
        <f t="shared" si="0"/>
        <v>22</v>
      </c>
      <c r="L33" s="151">
        <f t="shared" si="0"/>
        <v>21</v>
      </c>
      <c r="M33" s="151">
        <f t="shared" si="0"/>
        <v>23</v>
      </c>
      <c r="N33" s="150">
        <f>SUM(B33:M33)</f>
        <v>262</v>
      </c>
    </row>
    <row r="34" spans="1:16" x14ac:dyDescent="0.3">
      <c r="A34" s="149" t="s">
        <v>51</v>
      </c>
      <c r="B34" s="191">
        <v>0</v>
      </c>
      <c r="C34" s="191">
        <v>0</v>
      </c>
      <c r="D34" s="191">
        <v>0</v>
      </c>
      <c r="E34" s="191">
        <v>0</v>
      </c>
      <c r="F34" s="191">
        <v>0</v>
      </c>
      <c r="G34" s="191">
        <v>0</v>
      </c>
      <c r="H34" s="191">
        <v>0</v>
      </c>
      <c r="I34" s="191">
        <v>0</v>
      </c>
      <c r="J34" s="191">
        <v>0</v>
      </c>
      <c r="K34" s="191">
        <v>0</v>
      </c>
      <c r="L34" s="191">
        <v>0</v>
      </c>
      <c r="M34" s="191">
        <v>0</v>
      </c>
      <c r="N34" s="150">
        <f>SUM(B34:M34)</f>
        <v>0</v>
      </c>
    </row>
    <row r="35" spans="1:16" x14ac:dyDescent="0.3">
      <c r="A35" s="149" t="s">
        <v>52</v>
      </c>
      <c r="B35" s="151">
        <f>SUM(B33:B34)</f>
        <v>23</v>
      </c>
      <c r="C35" s="151">
        <f t="shared" ref="C35:M35" si="1">SUM(C33:C34)</f>
        <v>20</v>
      </c>
      <c r="D35" s="151">
        <f t="shared" si="1"/>
        <v>22</v>
      </c>
      <c r="E35" s="151">
        <f t="shared" si="1"/>
        <v>22</v>
      </c>
      <c r="F35" s="151">
        <f t="shared" si="1"/>
        <v>21</v>
      </c>
      <c r="G35" s="151">
        <f t="shared" si="1"/>
        <v>22</v>
      </c>
      <c r="H35" s="151">
        <f t="shared" si="1"/>
        <v>23</v>
      </c>
      <c r="I35" s="151">
        <f t="shared" si="1"/>
        <v>21</v>
      </c>
      <c r="J35" s="151">
        <f t="shared" si="1"/>
        <v>22</v>
      </c>
      <c r="K35" s="151">
        <f t="shared" si="1"/>
        <v>22</v>
      </c>
      <c r="L35" s="151">
        <f t="shared" si="1"/>
        <v>21</v>
      </c>
      <c r="M35" s="151">
        <f t="shared" si="1"/>
        <v>23</v>
      </c>
      <c r="N35" s="150">
        <f>SUM(B35:M35)</f>
        <v>262</v>
      </c>
    </row>
    <row r="36" spans="1:16" x14ac:dyDescent="0.3">
      <c r="A36" s="152" t="s">
        <v>476</v>
      </c>
      <c r="B36" s="196">
        <v>4.4084253535967226E-2</v>
      </c>
      <c r="C36" s="196">
        <v>4.5921161169608836E-2</v>
      </c>
      <c r="D36" s="196">
        <v>4.4084253535967226E-2</v>
      </c>
      <c r="E36" s="196">
        <v>7.1013601680453203E-2</v>
      </c>
      <c r="F36" s="196">
        <v>6.2688972322531053E-2</v>
      </c>
      <c r="G36" s="196">
        <v>5.7167264993040819E-2</v>
      </c>
      <c r="H36" s="196">
        <v>3.3346348547317883E-2</v>
      </c>
      <c r="I36" s="196">
        <v>3.8756318346501076E-2</v>
      </c>
      <c r="J36" s="196">
        <v>3.8756318346501076E-2</v>
      </c>
      <c r="K36" s="196">
        <v>8.6518826196910949E-3</v>
      </c>
      <c r="L36" s="196">
        <v>1.493811519953947E-2</v>
      </c>
      <c r="M36" s="196">
        <v>1.35714740602249E-2</v>
      </c>
      <c r="N36" s="153"/>
    </row>
    <row r="37" spans="1:16" x14ac:dyDescent="0.3">
      <c r="A37" s="152" t="s">
        <v>477</v>
      </c>
      <c r="B37" s="196">
        <v>7.4999999999999997E-2</v>
      </c>
      <c r="C37" s="196">
        <v>7.4999999999999997E-2</v>
      </c>
      <c r="D37" s="196">
        <v>7.4999999999999997E-2</v>
      </c>
      <c r="E37" s="196">
        <v>7.4999999999999997E-2</v>
      </c>
      <c r="F37" s="196">
        <v>7.4999999999999997E-2</v>
      </c>
      <c r="G37" s="196">
        <v>7.4999999999999997E-2</v>
      </c>
      <c r="H37" s="196">
        <v>7.4999999999999997E-2</v>
      </c>
      <c r="I37" s="196">
        <v>7.4999999999999997E-2</v>
      </c>
      <c r="J37" s="196">
        <v>7.4999999999999997E-2</v>
      </c>
      <c r="K37" s="196">
        <v>7.4999999999999997E-2</v>
      </c>
      <c r="L37" s="196">
        <v>7.4999999999999997E-2</v>
      </c>
      <c r="M37" s="196">
        <v>7.4999999999999997E-2</v>
      </c>
      <c r="N37" s="154"/>
    </row>
    <row r="38" spans="1:16" x14ac:dyDescent="0.3">
      <c r="A38" s="155" t="s">
        <v>478</v>
      </c>
      <c r="B38" s="197">
        <f>+B36</f>
        <v>4.4084253535967226E-2</v>
      </c>
      <c r="C38" s="197">
        <f t="shared" ref="C38:M38" si="2">+C36</f>
        <v>4.5921161169608836E-2</v>
      </c>
      <c r="D38" s="197">
        <f t="shared" si="2"/>
        <v>4.4084253535967226E-2</v>
      </c>
      <c r="E38" s="197">
        <f t="shared" si="2"/>
        <v>7.1013601680453203E-2</v>
      </c>
      <c r="F38" s="197">
        <f t="shared" si="2"/>
        <v>6.2688972322531053E-2</v>
      </c>
      <c r="G38" s="197">
        <f t="shared" si="2"/>
        <v>5.7167264993040819E-2</v>
      </c>
      <c r="H38" s="197">
        <f t="shared" si="2"/>
        <v>3.3346348547317883E-2</v>
      </c>
      <c r="I38" s="197">
        <f t="shared" si="2"/>
        <v>3.8756318346501076E-2</v>
      </c>
      <c r="J38" s="197">
        <f t="shared" si="2"/>
        <v>3.8756318346501076E-2</v>
      </c>
      <c r="K38" s="197">
        <f t="shared" si="2"/>
        <v>8.6518826196910949E-3</v>
      </c>
      <c r="L38" s="197">
        <f t="shared" si="2"/>
        <v>1.493811519953947E-2</v>
      </c>
      <c r="M38" s="197">
        <f t="shared" si="2"/>
        <v>1.35714740602249E-2</v>
      </c>
      <c r="N38" s="156"/>
    </row>
    <row r="42" spans="1:16" x14ac:dyDescent="0.3">
      <c r="D42" t="s">
        <v>316</v>
      </c>
      <c r="E42" t="s">
        <v>317</v>
      </c>
      <c r="F42" t="s">
        <v>318</v>
      </c>
      <c r="G42" t="s">
        <v>319</v>
      </c>
      <c r="H42" t="s">
        <v>59</v>
      </c>
      <c r="I42" t="s">
        <v>320</v>
      </c>
      <c r="J42" t="s">
        <v>321</v>
      </c>
      <c r="K42" t="s">
        <v>322</v>
      </c>
      <c r="L42" t="s">
        <v>323</v>
      </c>
      <c r="M42" t="s">
        <v>324</v>
      </c>
      <c r="N42" t="s">
        <v>325</v>
      </c>
      <c r="O42" t="s">
        <v>326</v>
      </c>
      <c r="P42" t="s">
        <v>327</v>
      </c>
    </row>
    <row r="43" spans="1:16" x14ac:dyDescent="0.3">
      <c r="A43" t="s">
        <v>1</v>
      </c>
      <c r="B43" t="s">
        <v>6</v>
      </c>
      <c r="C43" t="s">
        <v>52</v>
      </c>
      <c r="D43">
        <v>23</v>
      </c>
      <c r="E43">
        <v>20</v>
      </c>
      <c r="F43">
        <v>22</v>
      </c>
      <c r="G43">
        <v>22</v>
      </c>
      <c r="H43">
        <v>21</v>
      </c>
      <c r="I43">
        <v>22</v>
      </c>
      <c r="J43">
        <v>23</v>
      </c>
      <c r="K43">
        <v>21</v>
      </c>
      <c r="L43">
        <v>22</v>
      </c>
      <c r="M43">
        <v>22</v>
      </c>
      <c r="N43">
        <v>21</v>
      </c>
      <c r="O43">
        <v>23</v>
      </c>
      <c r="P43">
        <f>SUM(D43:O43)</f>
        <v>262</v>
      </c>
    </row>
    <row r="44" spans="1:16" x14ac:dyDescent="0.3">
      <c r="C44" t="s">
        <v>4</v>
      </c>
    </row>
    <row r="45" spans="1:16" x14ac:dyDescent="0.3">
      <c r="C45" t="s">
        <v>442</v>
      </c>
      <c r="D45" s="4">
        <v>4.4084253535967226E-2</v>
      </c>
      <c r="E45" s="4">
        <v>4.5921161169608836E-2</v>
      </c>
      <c r="F45" s="4">
        <v>4.4084253535967226E-2</v>
      </c>
      <c r="G45" s="4">
        <v>7.1013601680453203E-2</v>
      </c>
      <c r="H45" s="4">
        <v>6.2688972322531053E-2</v>
      </c>
      <c r="I45" s="4">
        <v>5.7167264993040819E-2</v>
      </c>
      <c r="J45" s="4">
        <v>3.3346348547317883E-2</v>
      </c>
      <c r="K45" s="4">
        <v>3.8756318346501076E-2</v>
      </c>
      <c r="L45" s="4">
        <v>3.8756318346501076E-2</v>
      </c>
      <c r="M45" s="4">
        <v>8.6518826196910949E-3</v>
      </c>
      <c r="N45" s="4">
        <v>1.493811519953947E-2</v>
      </c>
      <c r="O45" s="4">
        <v>1.35714740602249E-2</v>
      </c>
    </row>
    <row r="46" spans="1:16" x14ac:dyDescent="0.3">
      <c r="A46" t="s">
        <v>0</v>
      </c>
      <c r="B46">
        <v>46</v>
      </c>
      <c r="D46" s="3">
        <f t="shared" ref="D46:O46" si="3">$D$52*D$43*(1+D$45)</f>
        <v>192.11150265061795</v>
      </c>
      <c r="E46" s="3">
        <f t="shared" si="3"/>
        <v>167.34738578713743</v>
      </c>
      <c r="F46" s="3">
        <f t="shared" si="3"/>
        <v>183.75882862233021</v>
      </c>
      <c r="G46" s="3">
        <f t="shared" si="3"/>
        <v>188.49839389575976</v>
      </c>
      <c r="H46" s="3">
        <f t="shared" si="3"/>
        <v>178.53174735018521</v>
      </c>
      <c r="I46" s="3">
        <f t="shared" si="3"/>
        <v>186.06143863877517</v>
      </c>
      <c r="J46" s="3">
        <f t="shared" si="3"/>
        <v>190.1357281327065</v>
      </c>
      <c r="K46" s="3">
        <f t="shared" si="3"/>
        <v>174.5110614822122</v>
      </c>
      <c r="L46" s="3">
        <f t="shared" si="3"/>
        <v>182.8211120289842</v>
      </c>
      <c r="M46" s="3">
        <f t="shared" si="3"/>
        <v>177.52273134106562</v>
      </c>
      <c r="N46" s="3">
        <f t="shared" si="3"/>
        <v>170.50960335352266</v>
      </c>
      <c r="O46" s="3">
        <f t="shared" si="3"/>
        <v>186.49715122708136</v>
      </c>
    </row>
    <row r="47" spans="1:16" x14ac:dyDescent="0.3">
      <c r="A47" t="s">
        <v>2</v>
      </c>
      <c r="B47">
        <v>16</v>
      </c>
      <c r="C47" s="1">
        <f>B58/B59*B60</f>
        <v>6.0830152671755726E-2</v>
      </c>
      <c r="D47" s="3">
        <f t="shared" ref="D47:O48" si="4">$D$52*D$43*(1+$C47)</f>
        <v>195.19274809160302</v>
      </c>
      <c r="E47" s="3">
        <f t="shared" si="4"/>
        <v>169.73282442748089</v>
      </c>
      <c r="F47" s="3">
        <f t="shared" si="4"/>
        <v>186.70610687022898</v>
      </c>
      <c r="G47" s="3">
        <f t="shared" si="4"/>
        <v>186.70610687022898</v>
      </c>
      <c r="H47" s="3">
        <f t="shared" si="4"/>
        <v>178.21946564885494</v>
      </c>
      <c r="I47" s="3">
        <f t="shared" si="4"/>
        <v>186.70610687022898</v>
      </c>
      <c r="J47" s="3">
        <f t="shared" si="4"/>
        <v>195.19274809160302</v>
      </c>
      <c r="K47" s="3">
        <f t="shared" si="4"/>
        <v>178.21946564885494</v>
      </c>
      <c r="L47" s="3">
        <f t="shared" si="4"/>
        <v>186.70610687022898</v>
      </c>
      <c r="M47" s="3">
        <f t="shared" si="4"/>
        <v>186.70610687022898</v>
      </c>
      <c r="N47" s="3">
        <f t="shared" si="4"/>
        <v>178.21946564885494</v>
      </c>
      <c r="O47" s="3">
        <f t="shared" si="4"/>
        <v>195.19274809160302</v>
      </c>
    </row>
    <row r="48" spans="1:16" x14ac:dyDescent="0.3">
      <c r="A48" t="s">
        <v>3</v>
      </c>
      <c r="B48">
        <v>12</v>
      </c>
      <c r="C48" s="1">
        <f>C58/C59*C60</f>
        <v>2.7128596594245453E-2</v>
      </c>
      <c r="D48" s="3">
        <f t="shared" si="4"/>
        <v>188.99166177334115</v>
      </c>
      <c r="E48" s="3">
        <f t="shared" si="4"/>
        <v>164.34057545507926</v>
      </c>
      <c r="F48" s="3">
        <f t="shared" si="4"/>
        <v>180.77463300058719</v>
      </c>
      <c r="G48" s="3">
        <f t="shared" si="4"/>
        <v>180.77463300058719</v>
      </c>
      <c r="H48" s="3">
        <f t="shared" si="4"/>
        <v>172.55760422783322</v>
      </c>
      <c r="I48" s="3">
        <f t="shared" si="4"/>
        <v>180.77463300058719</v>
      </c>
      <c r="J48" s="3">
        <f t="shared" si="4"/>
        <v>188.99166177334115</v>
      </c>
      <c r="K48" s="3">
        <f t="shared" si="4"/>
        <v>172.55760422783322</v>
      </c>
      <c r="L48" s="3">
        <f t="shared" si="4"/>
        <v>180.77463300058719</v>
      </c>
      <c r="M48" s="3">
        <f t="shared" si="4"/>
        <v>180.77463300058719</v>
      </c>
      <c r="N48" s="3">
        <f t="shared" si="4"/>
        <v>172.55760422783322</v>
      </c>
      <c r="O48" s="3">
        <f t="shared" si="4"/>
        <v>188.99166177334115</v>
      </c>
    </row>
    <row r="51" spans="1:29" x14ac:dyDescent="0.3">
      <c r="C51" t="s">
        <v>440</v>
      </c>
      <c r="D51" s="45">
        <v>4.4084253535967226E-2</v>
      </c>
      <c r="E51" s="45">
        <v>4.5921161169608836E-2</v>
      </c>
      <c r="F51" s="45">
        <v>4.4084253535967226E-2</v>
      </c>
      <c r="G51" s="45">
        <v>7.1013601680453203E-2</v>
      </c>
      <c r="H51" s="45">
        <v>6.2688972322531053E-2</v>
      </c>
      <c r="I51" s="45">
        <v>5.7167264993040819E-2</v>
      </c>
      <c r="J51" s="45">
        <v>3.3346348547317883E-2</v>
      </c>
      <c r="K51" s="45">
        <v>3.8756318346501076E-2</v>
      </c>
      <c r="L51" s="45">
        <v>3.8756318346501076E-2</v>
      </c>
      <c r="M51" s="45">
        <v>8.6518826196910949E-3</v>
      </c>
      <c r="N51" s="45">
        <v>1.493811519953947E-2</v>
      </c>
      <c r="O51" s="45">
        <v>1.35714740602249E-2</v>
      </c>
    </row>
    <row r="52" spans="1:29" x14ac:dyDescent="0.3">
      <c r="A52" t="s">
        <v>5</v>
      </c>
      <c r="C52" t="s">
        <v>439</v>
      </c>
      <c r="D52" s="2">
        <v>8</v>
      </c>
      <c r="E52" s="2">
        <v>8</v>
      </c>
      <c r="F52" s="2">
        <v>8</v>
      </c>
      <c r="G52" s="2">
        <v>8</v>
      </c>
      <c r="H52" s="2">
        <v>8</v>
      </c>
      <c r="I52" s="2">
        <v>8</v>
      </c>
      <c r="J52" s="2">
        <v>8</v>
      </c>
      <c r="K52" s="2">
        <v>8</v>
      </c>
      <c r="L52" s="2">
        <v>8</v>
      </c>
      <c r="M52" s="2">
        <v>8</v>
      </c>
      <c r="N52" s="2">
        <v>8</v>
      </c>
      <c r="O52" s="2">
        <v>8</v>
      </c>
    </row>
    <row r="53" spans="1:29" x14ac:dyDescent="0.3">
      <c r="A53" t="s">
        <v>206</v>
      </c>
      <c r="C53" t="s">
        <v>441</v>
      </c>
      <c r="D53" s="1">
        <v>7.4999999999999997E-2</v>
      </c>
      <c r="E53" s="1">
        <v>7.4999999999999997E-2</v>
      </c>
      <c r="F53" s="1">
        <v>7.4999999999999997E-2</v>
      </c>
      <c r="G53" s="1">
        <v>7.4999999999999997E-2</v>
      </c>
      <c r="H53" s="1">
        <v>7.4999999999999997E-2</v>
      </c>
      <c r="I53" s="1">
        <v>7.4999999999999997E-2</v>
      </c>
      <c r="J53" s="1">
        <v>7.4999999999999997E-2</v>
      </c>
      <c r="K53" s="1">
        <v>7.4999999999999997E-2</v>
      </c>
      <c r="L53" s="1">
        <v>7.4999999999999997E-2</v>
      </c>
      <c r="M53" s="1">
        <v>7.4999999999999997E-2</v>
      </c>
      <c r="N53" s="1">
        <v>7.4999999999999997E-2</v>
      </c>
      <c r="O53" s="1">
        <v>7.4999999999999997E-2</v>
      </c>
    </row>
    <row r="54" spans="1:29" x14ac:dyDescent="0.3">
      <c r="D54" s="1"/>
      <c r="E54" s="1"/>
      <c r="F54" s="1"/>
      <c r="G54" s="1"/>
      <c r="H54" s="1"/>
      <c r="I54" s="1"/>
      <c r="J54" s="1"/>
      <c r="K54" s="1"/>
      <c r="L54" s="1"/>
      <c r="M54" s="1"/>
      <c r="N54" s="1"/>
      <c r="O54" s="1"/>
    </row>
    <row r="55" spans="1:29" x14ac:dyDescent="0.3">
      <c r="D55" s="1"/>
      <c r="E55" s="1"/>
      <c r="F55" s="1"/>
      <c r="G55" s="1"/>
      <c r="H55" s="1"/>
      <c r="I55" s="1"/>
      <c r="J55" s="1"/>
      <c r="K55" s="1"/>
      <c r="L55" s="1"/>
      <c r="M55" s="1"/>
      <c r="N55" s="1"/>
      <c r="O55" s="1"/>
    </row>
    <row r="56" spans="1:29" ht="15" thickBot="1" x14ac:dyDescent="0.35">
      <c r="A56" t="s">
        <v>485</v>
      </c>
      <c r="D56" s="1"/>
      <c r="E56" s="1"/>
      <c r="F56" s="1"/>
      <c r="G56" s="1"/>
      <c r="H56" s="1"/>
      <c r="I56" s="1"/>
      <c r="J56" s="1"/>
      <c r="K56" s="1"/>
      <c r="L56" s="1"/>
      <c r="M56" s="1"/>
      <c r="N56" s="1"/>
      <c r="O56" s="1"/>
    </row>
    <row r="57" spans="1:29" x14ac:dyDescent="0.3">
      <c r="A57" s="95"/>
      <c r="B57" s="96" t="s">
        <v>483</v>
      </c>
      <c r="C57" s="97" t="s">
        <v>484</v>
      </c>
    </row>
    <row r="58" spans="1:29" x14ac:dyDescent="0.3">
      <c r="A58" s="98" t="s">
        <v>43</v>
      </c>
      <c r="B58" s="99">
        <v>255</v>
      </c>
      <c r="C58" s="100">
        <v>165</v>
      </c>
    </row>
    <row r="59" spans="1:29" x14ac:dyDescent="0.3">
      <c r="A59" s="98" t="s">
        <v>315</v>
      </c>
      <c r="B59" s="99">
        <v>4192</v>
      </c>
      <c r="C59" s="100">
        <v>3406</v>
      </c>
    </row>
    <row r="60" spans="1:29" ht="15" thickBot="1" x14ac:dyDescent="0.35">
      <c r="A60" s="101" t="s">
        <v>46</v>
      </c>
      <c r="B60" s="102">
        <v>1</v>
      </c>
      <c r="C60" s="103">
        <v>0.56000000000000005</v>
      </c>
    </row>
    <row r="61" spans="1:29" x14ac:dyDescent="0.3">
      <c r="A61" s="99"/>
      <c r="B61" s="104"/>
      <c r="C61" s="104"/>
      <c r="N61" s="92">
        <v>0.02</v>
      </c>
      <c r="Q61">
        <v>1</v>
      </c>
      <c r="R61">
        <v>2</v>
      </c>
      <c r="S61">
        <v>3</v>
      </c>
      <c r="T61">
        <v>4</v>
      </c>
      <c r="U61">
        <v>5</v>
      </c>
      <c r="V61">
        <v>6</v>
      </c>
      <c r="W61">
        <v>7</v>
      </c>
      <c r="X61">
        <v>8</v>
      </c>
      <c r="Y61">
        <v>9</v>
      </c>
      <c r="Z61">
        <v>10</v>
      </c>
      <c r="AA61">
        <v>11</v>
      </c>
      <c r="AB61">
        <v>12</v>
      </c>
    </row>
    <row r="62" spans="1:29" s="85" customFormat="1" ht="43.2" x14ac:dyDescent="0.3">
      <c r="A62" s="82" t="s">
        <v>68</v>
      </c>
      <c r="B62" s="82" t="s">
        <v>69</v>
      </c>
      <c r="C62" s="82" t="s">
        <v>70</v>
      </c>
      <c r="D62" s="82" t="s">
        <v>38</v>
      </c>
      <c r="E62" s="82" t="s">
        <v>71</v>
      </c>
      <c r="F62" s="82" t="s">
        <v>72</v>
      </c>
      <c r="G62" s="82" t="s">
        <v>73</v>
      </c>
      <c r="H62" s="82" t="s">
        <v>74</v>
      </c>
      <c r="I62" s="82" t="s">
        <v>75</v>
      </c>
      <c r="J62" s="82" t="s">
        <v>76</v>
      </c>
      <c r="K62" s="87" t="s">
        <v>77</v>
      </c>
      <c r="L62" s="83" t="s">
        <v>78</v>
      </c>
      <c r="M62" s="83" t="s">
        <v>79</v>
      </c>
      <c r="N62" s="89" t="s">
        <v>80</v>
      </c>
      <c r="O62" s="83" t="s">
        <v>81</v>
      </c>
      <c r="P62" s="83" t="s">
        <v>82</v>
      </c>
      <c r="Q62" s="84" t="s">
        <v>316</v>
      </c>
      <c r="R62" s="84" t="s">
        <v>317</v>
      </c>
      <c r="S62" s="84" t="s">
        <v>318</v>
      </c>
      <c r="T62" s="84" t="s">
        <v>319</v>
      </c>
      <c r="U62" s="84" t="s">
        <v>59</v>
      </c>
      <c r="V62" s="84" t="s">
        <v>320</v>
      </c>
      <c r="W62" s="84" t="s">
        <v>321</v>
      </c>
      <c r="X62" s="84" t="s">
        <v>322</v>
      </c>
      <c r="Y62" s="84" t="s">
        <v>323</v>
      </c>
      <c r="Z62" s="84" t="s">
        <v>324</v>
      </c>
      <c r="AA62" s="84" t="s">
        <v>325</v>
      </c>
      <c r="AB62" s="84" t="s">
        <v>326</v>
      </c>
      <c r="AC62" s="84" t="s">
        <v>327</v>
      </c>
    </row>
    <row r="63" spans="1:29" x14ac:dyDescent="0.3">
      <c r="A63" s="69">
        <v>10</v>
      </c>
      <c r="B63" s="70" t="s">
        <v>21</v>
      </c>
      <c r="C63" s="69" t="s">
        <v>34</v>
      </c>
      <c r="D63" s="69" t="s">
        <v>35</v>
      </c>
      <c r="E63" s="74" t="s">
        <v>373</v>
      </c>
      <c r="F63" s="74">
        <v>10</v>
      </c>
      <c r="G63" s="74">
        <v>311</v>
      </c>
      <c r="H63" s="74" t="s">
        <v>83</v>
      </c>
      <c r="I63" s="69">
        <v>1</v>
      </c>
      <c r="J63" s="75" t="s">
        <v>91</v>
      </c>
      <c r="K63" s="76">
        <v>14.75</v>
      </c>
      <c r="L63" s="77">
        <v>0</v>
      </c>
      <c r="M63" s="71" t="s">
        <v>92</v>
      </c>
      <c r="N63" s="90">
        <v>0.02</v>
      </c>
      <c r="O63" s="93">
        <v>6</v>
      </c>
      <c r="P63" s="76">
        <v>15.045</v>
      </c>
      <c r="Q63" s="3">
        <f t="shared" ref="Q63:AB63" si="5">$P$63*D43*D52*(1+D51)*(1-D53)</f>
        <v>2673.5437405751563</v>
      </c>
      <c r="R63" s="3">
        <f t="shared" si="5"/>
        <v>2328.9108127299214</v>
      </c>
      <c r="S63" s="3">
        <f t="shared" si="5"/>
        <v>2557.3027083762363</v>
      </c>
      <c r="T63" s="3">
        <f t="shared" si="5"/>
        <v>2623.2614609495777</v>
      </c>
      <c r="U63" s="3">
        <f t="shared" si="5"/>
        <v>2484.5593784672715</v>
      </c>
      <c r="V63" s="3">
        <f t="shared" si="5"/>
        <v>2589.3472684963449</v>
      </c>
      <c r="W63" s="3">
        <f t="shared" si="5"/>
        <v>2646.047627524827</v>
      </c>
      <c r="X63" s="3">
        <f t="shared" si="5"/>
        <v>2428.6050009998917</v>
      </c>
      <c r="Y63" s="3">
        <f t="shared" si="5"/>
        <v>2544.2528581903625</v>
      </c>
      <c r="Z63" s="3">
        <f t="shared" si="5"/>
        <v>2470.5172810493577</v>
      </c>
      <c r="AA63" s="3">
        <f t="shared" si="5"/>
        <v>2372.9182087697172</v>
      </c>
      <c r="AB63" s="3">
        <f t="shared" si="5"/>
        <v>2595.4109171955815</v>
      </c>
      <c r="AC63" s="3">
        <f>SUM(Q63:AB63)</f>
        <v>30314.67726332424</v>
      </c>
    </row>
    <row r="64" spans="1:29" ht="21" customHeight="1" x14ac:dyDescent="0.3">
      <c r="A64" s="69">
        <f t="shared" ref="A64" si="6">+F64</f>
        <v>10</v>
      </c>
      <c r="B64" s="70" t="str">
        <f t="shared" ref="B64" si="7">VLOOKUP(A64,WH_LU,3,FALSE)</f>
        <v>CN</v>
      </c>
      <c r="C64" s="69" t="str">
        <f t="shared" ref="C64" si="8">IF(H64="S","S",VLOOKUP(G64,dept_lu,2,FALSE))</f>
        <v>I</v>
      </c>
      <c r="D64" s="69" t="str">
        <f t="shared" ref="D64" si="9">IF(H64="H",VLOOKUP(G64,dept_lu,3,FALSE),"F")</f>
        <v>V</v>
      </c>
      <c r="E64" s="74" t="s">
        <v>413</v>
      </c>
      <c r="F64" s="79">
        <v>10</v>
      </c>
      <c r="G64" s="79">
        <v>421</v>
      </c>
      <c r="H64" s="79" t="s">
        <v>83</v>
      </c>
      <c r="I64" s="69">
        <v>1</v>
      </c>
      <c r="J64" s="75" t="s">
        <v>157</v>
      </c>
      <c r="K64" s="80">
        <v>29.79</v>
      </c>
      <c r="L64" s="81">
        <f t="shared" ref="L64" si="10">IF(H64="H",VLOOKUP(I64,Diff_LU,2,FALSE),0)</f>
        <v>0</v>
      </c>
      <c r="M64" s="72" t="s">
        <v>158</v>
      </c>
      <c r="N64" s="90">
        <f>IF(H64="H",N$61,IF(H64="S",O$61,"error"))</f>
        <v>0.02</v>
      </c>
      <c r="O64" s="93">
        <f t="shared" ref="O64" si="11">IF(M64="",MONTH(J64),MONTH(M64))</f>
        <v>11</v>
      </c>
      <c r="P64" s="80">
        <f t="shared" ref="P64" si="12">(K64*(1+N64))+L64</f>
        <v>30.3858</v>
      </c>
      <c r="Q64" s="3">
        <f t="shared" ref="Q64:AB64" si="13">IF($O$64&gt;Q$61,($K$64*D52*D43*(1+$C$47)*(1+D51)),($P$64*D52*D43*(1+$C$47)*(1+D51)))</f>
        <v>6071.1327289214223</v>
      </c>
      <c r="R64" s="3">
        <f t="shared" si="13"/>
        <v>5288.5338823227485</v>
      </c>
      <c r="S64" s="3">
        <f t="shared" si="13"/>
        <v>5807.1704363596227</v>
      </c>
      <c r="T64" s="3">
        <f t="shared" si="13"/>
        <v>5956.9507954498749</v>
      </c>
      <c r="U64" s="3">
        <f t="shared" si="13"/>
        <v>5641.9835331799359</v>
      </c>
      <c r="V64" s="3">
        <f t="shared" si="13"/>
        <v>5879.9378180098765</v>
      </c>
      <c r="W64" s="3">
        <f t="shared" si="13"/>
        <v>6008.6940452655244</v>
      </c>
      <c r="X64" s="3">
        <f t="shared" si="13"/>
        <v>5514.9212946935913</v>
      </c>
      <c r="Y64" s="3">
        <f t="shared" si="13"/>
        <v>5777.536594440905</v>
      </c>
      <c r="Z64" s="3">
        <f t="shared" si="13"/>
        <v>5610.0964778373291</v>
      </c>
      <c r="AA64" s="3">
        <f t="shared" si="13"/>
        <v>5496.2360276030286</v>
      </c>
      <c r="AB64" s="3">
        <f t="shared" si="13"/>
        <v>6011.5814092557866</v>
      </c>
      <c r="AC64" s="58">
        <f>SUM(Q64:AB64)</f>
        <v>69064.775043339643</v>
      </c>
    </row>
    <row r="65" spans="1:29" x14ac:dyDescent="0.3">
      <c r="A65" s="78">
        <v>10</v>
      </c>
      <c r="B65" s="78" t="s">
        <v>21</v>
      </c>
      <c r="C65" s="78" t="s">
        <v>36</v>
      </c>
      <c r="D65" s="78" t="s">
        <v>37</v>
      </c>
      <c r="E65" s="78" t="s">
        <v>84</v>
      </c>
      <c r="F65" s="78">
        <v>10</v>
      </c>
      <c r="G65" s="78">
        <v>458</v>
      </c>
      <c r="H65" s="78" t="s">
        <v>83</v>
      </c>
      <c r="I65" s="78" t="s">
        <v>12</v>
      </c>
      <c r="J65" s="86">
        <v>43753</v>
      </c>
      <c r="K65" s="88">
        <v>22</v>
      </c>
      <c r="L65" s="73">
        <v>0.5</v>
      </c>
      <c r="M65" s="73"/>
      <c r="N65" s="91"/>
      <c r="O65" s="94">
        <v>10</v>
      </c>
      <c r="P65" s="88">
        <v>22.5</v>
      </c>
      <c r="Q65" s="3">
        <f t="shared" ref="Q65:AB65" si="14">IF($O$65&gt;Q$61,($K$65*D52*D43*(1+$C$48)*(1+D51)),($P$65*D52*D43*(1+$C$48)*(1+D51)))</f>
        <v>4341.1107983570992</v>
      </c>
      <c r="R65" s="3">
        <f t="shared" si="14"/>
        <v>3781.520281159681</v>
      </c>
      <c r="S65" s="3">
        <f t="shared" si="14"/>
        <v>4152.3668506024433</v>
      </c>
      <c r="T65" s="3">
        <f t="shared" si="14"/>
        <v>4259.4659972132622</v>
      </c>
      <c r="U65" s="3">
        <f t="shared" si="14"/>
        <v>4034.2513882729104</v>
      </c>
      <c r="V65" s="3">
        <f t="shared" si="14"/>
        <v>4204.398535685732</v>
      </c>
      <c r="W65" s="3">
        <f t="shared" si="14"/>
        <v>4296.4645591861799</v>
      </c>
      <c r="X65" s="3">
        <f t="shared" si="14"/>
        <v>3943.3966367487269</v>
      </c>
      <c r="Y65" s="3">
        <f t="shared" si="14"/>
        <v>4131.1774289748573</v>
      </c>
      <c r="Z65" s="3">
        <f t="shared" si="14"/>
        <v>4102.6201628833351</v>
      </c>
      <c r="AA65" s="3">
        <f t="shared" si="14"/>
        <v>3940.544015962766</v>
      </c>
      <c r="AB65" s="3">
        <f t="shared" si="14"/>
        <v>4310.0225371956785</v>
      </c>
      <c r="AC65" s="58">
        <f>SUM(Q65:AB65)</f>
        <v>49497.339192242674</v>
      </c>
    </row>
    <row r="67" spans="1:29" x14ac:dyDescent="0.3">
      <c r="Y67" s="3"/>
    </row>
  </sheetData>
  <phoneticPr fontId="8" type="noConversion"/>
  <conditionalFormatting sqref="E63">
    <cfRule type="duplicateValues" dxfId="5" priority="4" stopIfTrue="1"/>
  </conditionalFormatting>
  <conditionalFormatting sqref="E64">
    <cfRule type="duplicateValues" dxfId="4" priority="1" stopIfTrue="1"/>
  </conditionalFormatting>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F87922-BDD5-4EFA-A070-62EF6B496246}">
  <dimension ref="A1:D13"/>
  <sheetViews>
    <sheetView workbookViewId="0">
      <selection activeCell="M36" sqref="M36"/>
    </sheetView>
  </sheetViews>
  <sheetFormatPr defaultRowHeight="14.4" x14ac:dyDescent="0.3"/>
  <cols>
    <col min="2" max="2" width="18.33203125" bestFit="1" customWidth="1"/>
    <col min="3" max="3" width="20.44140625" bestFit="1" customWidth="1"/>
    <col min="4" max="4" width="17.33203125" bestFit="1" customWidth="1"/>
  </cols>
  <sheetData>
    <row r="1" spans="1:4" x14ac:dyDescent="0.3">
      <c r="A1" t="s">
        <v>54</v>
      </c>
      <c r="B1" t="s">
        <v>361</v>
      </c>
      <c r="C1" t="s">
        <v>363</v>
      </c>
      <c r="D1" t="s">
        <v>362</v>
      </c>
    </row>
    <row r="2" spans="1:4" x14ac:dyDescent="0.3">
      <c r="A2" t="s">
        <v>55</v>
      </c>
      <c r="B2" s="59">
        <v>0.88168507071934443</v>
      </c>
      <c r="C2" s="2">
        <v>1</v>
      </c>
      <c r="D2" s="58">
        <v>0.88168507071934443</v>
      </c>
    </row>
    <row r="3" spans="1:4" x14ac:dyDescent="0.3">
      <c r="A3" t="s">
        <v>56</v>
      </c>
      <c r="B3" s="59">
        <v>0.91842322339217664</v>
      </c>
      <c r="C3" s="2">
        <v>1</v>
      </c>
      <c r="D3" s="58">
        <v>0.91842322339217664</v>
      </c>
    </row>
    <row r="4" spans="1:4" x14ac:dyDescent="0.3">
      <c r="A4" t="s">
        <v>57</v>
      </c>
      <c r="B4" s="59">
        <v>0.88168507071934443</v>
      </c>
      <c r="C4" s="2">
        <v>1</v>
      </c>
      <c r="D4" s="58">
        <v>0.88168507071934443</v>
      </c>
    </row>
    <row r="5" spans="1:4" x14ac:dyDescent="0.3">
      <c r="A5" t="s">
        <v>58</v>
      </c>
      <c r="B5" s="59">
        <v>1.420272033609064</v>
      </c>
      <c r="C5" s="2">
        <v>1</v>
      </c>
      <c r="D5" s="58">
        <v>1.420272033609064</v>
      </c>
    </row>
    <row r="6" spans="1:4" x14ac:dyDescent="0.3">
      <c r="A6" t="s">
        <v>59</v>
      </c>
      <c r="B6" s="59">
        <v>1.2537794464506209</v>
      </c>
      <c r="C6" s="2">
        <v>1</v>
      </c>
      <c r="D6" s="58">
        <v>1.2537794464506209</v>
      </c>
    </row>
    <row r="7" spans="1:4" x14ac:dyDescent="0.3">
      <c r="A7" t="s">
        <v>60</v>
      </c>
      <c r="B7" s="59">
        <v>1.1433452998608162</v>
      </c>
      <c r="C7" s="2">
        <v>1</v>
      </c>
      <c r="D7" s="58">
        <v>1.1433452998608162</v>
      </c>
    </row>
    <row r="8" spans="1:4" x14ac:dyDescent="0.3">
      <c r="A8" t="s">
        <v>61</v>
      </c>
      <c r="B8" s="59">
        <v>0.66692697094635767</v>
      </c>
      <c r="C8" s="2">
        <v>1</v>
      </c>
      <c r="D8" s="58">
        <v>0.66692697094635767</v>
      </c>
    </row>
    <row r="9" spans="1:4" x14ac:dyDescent="0.3">
      <c r="A9" t="s">
        <v>62</v>
      </c>
      <c r="B9" s="59">
        <v>0.77512636693002146</v>
      </c>
      <c r="C9" s="2">
        <v>1</v>
      </c>
      <c r="D9" s="58">
        <v>0.77512636693002146</v>
      </c>
    </row>
    <row r="10" spans="1:4" x14ac:dyDescent="0.3">
      <c r="A10" t="s">
        <v>63</v>
      </c>
      <c r="B10" s="59">
        <v>0.77512636693002146</v>
      </c>
      <c r="C10" s="2">
        <v>1</v>
      </c>
      <c r="D10" s="58">
        <v>0.77512636693002146</v>
      </c>
    </row>
    <row r="11" spans="1:4" x14ac:dyDescent="0.3">
      <c r="A11" t="s">
        <v>64</v>
      </c>
      <c r="B11" s="59">
        <v>0.17303765239382188</v>
      </c>
      <c r="C11" s="2">
        <v>1</v>
      </c>
      <c r="D11" s="58">
        <v>0.17303765239382188</v>
      </c>
    </row>
    <row r="12" spans="1:4" x14ac:dyDescent="0.3">
      <c r="A12" t="s">
        <v>65</v>
      </c>
      <c r="B12" s="59">
        <v>0.2987623039907894</v>
      </c>
      <c r="C12" s="2">
        <v>1</v>
      </c>
      <c r="D12" s="58">
        <v>0.2987623039907894</v>
      </c>
    </row>
    <row r="13" spans="1:4" x14ac:dyDescent="0.3">
      <c r="A13" t="s">
        <v>66</v>
      </c>
      <c r="B13" s="59">
        <v>0.271429481204498</v>
      </c>
      <c r="C13" s="2">
        <v>1</v>
      </c>
      <c r="D13" s="58">
        <v>0.271429481204498</v>
      </c>
    </row>
  </sheetData>
  <phoneticPr fontId="8"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45CF82-EB5D-4817-935F-D2FE952EF971}">
  <dimension ref="A1:M25"/>
  <sheetViews>
    <sheetView workbookViewId="0">
      <selection activeCell="M36" sqref="M36"/>
    </sheetView>
  </sheetViews>
  <sheetFormatPr defaultRowHeight="14.4" x14ac:dyDescent="0.3"/>
  <cols>
    <col min="2" max="2" width="5" bestFit="1" customWidth="1"/>
    <col min="3" max="3" width="9.77734375" bestFit="1" customWidth="1"/>
    <col min="4" max="4" width="4.88671875" bestFit="1" customWidth="1"/>
    <col min="10" max="10" width="12.21875" bestFit="1" customWidth="1"/>
    <col min="11" max="11" width="5.88671875" bestFit="1" customWidth="1"/>
    <col min="12" max="12" width="11.6640625" bestFit="1" customWidth="1"/>
    <col min="13" max="13" width="5.21875" bestFit="1" customWidth="1"/>
  </cols>
  <sheetData>
    <row r="1" spans="1:13" x14ac:dyDescent="0.3">
      <c r="A1" t="s">
        <v>33</v>
      </c>
      <c r="B1" t="s">
        <v>67</v>
      </c>
      <c r="C1" t="s">
        <v>54</v>
      </c>
      <c r="D1" t="s">
        <v>342</v>
      </c>
      <c r="E1" t="s">
        <v>7</v>
      </c>
      <c r="F1" t="s">
        <v>48</v>
      </c>
      <c r="G1" t="s">
        <v>49</v>
      </c>
      <c r="H1" t="s">
        <v>50</v>
      </c>
      <c r="I1" t="s">
        <v>51</v>
      </c>
      <c r="J1" t="s">
        <v>52</v>
      </c>
      <c r="K1" t="s">
        <v>355</v>
      </c>
      <c r="L1" t="s">
        <v>329</v>
      </c>
      <c r="M1" t="s">
        <v>356</v>
      </c>
    </row>
    <row r="2" spans="1:13" x14ac:dyDescent="0.3">
      <c r="A2">
        <v>10</v>
      </c>
      <c r="B2">
        <v>2020</v>
      </c>
      <c r="C2" t="s">
        <v>55</v>
      </c>
      <c r="D2" t="s">
        <v>343</v>
      </c>
      <c r="E2">
        <v>1</v>
      </c>
      <c r="F2">
        <v>22</v>
      </c>
      <c r="G2">
        <v>1</v>
      </c>
      <c r="H2">
        <v>23</v>
      </c>
      <c r="I2">
        <v>0</v>
      </c>
      <c r="J2">
        <v>23</v>
      </c>
      <c r="K2" s="4">
        <v>4.4084253535967226E-2</v>
      </c>
      <c r="L2" s="4">
        <v>7.4999999999999997E-2</v>
      </c>
      <c r="M2" s="56">
        <f t="shared" ref="M2:M13" si="0">+K2</f>
        <v>4.4084253535967226E-2</v>
      </c>
    </row>
    <row r="3" spans="1:13" x14ac:dyDescent="0.3">
      <c r="A3">
        <v>10</v>
      </c>
      <c r="B3">
        <v>2020</v>
      </c>
      <c r="C3" t="s">
        <v>56</v>
      </c>
      <c r="D3" t="s">
        <v>344</v>
      </c>
      <c r="E3">
        <v>2</v>
      </c>
      <c r="F3">
        <v>20</v>
      </c>
      <c r="G3">
        <v>0</v>
      </c>
      <c r="H3">
        <v>20</v>
      </c>
      <c r="I3">
        <v>0</v>
      </c>
      <c r="J3">
        <v>20</v>
      </c>
      <c r="K3" s="4">
        <v>4.5921161169608836E-2</v>
      </c>
      <c r="L3" s="4">
        <v>7.4999999999999997E-2</v>
      </c>
      <c r="M3" s="56">
        <f t="shared" si="0"/>
        <v>4.5921161169608836E-2</v>
      </c>
    </row>
    <row r="4" spans="1:13" x14ac:dyDescent="0.3">
      <c r="A4">
        <v>10</v>
      </c>
      <c r="B4">
        <v>2020</v>
      </c>
      <c r="C4" t="s">
        <v>57</v>
      </c>
      <c r="D4" t="s">
        <v>345</v>
      </c>
      <c r="E4">
        <v>3</v>
      </c>
      <c r="F4">
        <v>22</v>
      </c>
      <c r="G4">
        <v>0</v>
      </c>
      <c r="H4">
        <v>22</v>
      </c>
      <c r="I4">
        <v>0</v>
      </c>
      <c r="J4">
        <v>22</v>
      </c>
      <c r="K4" s="4">
        <v>4.4084253535967226E-2</v>
      </c>
      <c r="L4" s="4">
        <v>7.4999999999999997E-2</v>
      </c>
      <c r="M4" s="56">
        <f t="shared" si="0"/>
        <v>4.4084253535967226E-2</v>
      </c>
    </row>
    <row r="5" spans="1:13" x14ac:dyDescent="0.3">
      <c r="A5">
        <v>10</v>
      </c>
      <c r="B5">
        <v>2020</v>
      </c>
      <c r="C5" t="s">
        <v>58</v>
      </c>
      <c r="D5" t="s">
        <v>346</v>
      </c>
      <c r="E5">
        <v>4</v>
      </c>
      <c r="F5">
        <v>21</v>
      </c>
      <c r="G5">
        <v>1</v>
      </c>
      <c r="H5">
        <v>22</v>
      </c>
      <c r="I5">
        <v>0</v>
      </c>
      <c r="J5">
        <v>22</v>
      </c>
      <c r="K5" s="4">
        <v>7.1013601680453203E-2</v>
      </c>
      <c r="L5" s="4">
        <v>7.4999999999999997E-2</v>
      </c>
      <c r="M5" s="56">
        <f t="shared" si="0"/>
        <v>7.1013601680453203E-2</v>
      </c>
    </row>
    <row r="6" spans="1:13" x14ac:dyDescent="0.3">
      <c r="A6">
        <v>10</v>
      </c>
      <c r="B6">
        <v>2020</v>
      </c>
      <c r="C6" t="s">
        <v>59</v>
      </c>
      <c r="D6" t="s">
        <v>347</v>
      </c>
      <c r="E6">
        <v>5</v>
      </c>
      <c r="F6">
        <v>20</v>
      </c>
      <c r="G6">
        <v>1</v>
      </c>
      <c r="H6">
        <v>21</v>
      </c>
      <c r="I6">
        <v>0</v>
      </c>
      <c r="J6">
        <v>21</v>
      </c>
      <c r="K6" s="4">
        <v>6.2688972322531053E-2</v>
      </c>
      <c r="L6" s="4">
        <v>7.4999999999999997E-2</v>
      </c>
      <c r="M6" s="56">
        <f t="shared" si="0"/>
        <v>6.2688972322531053E-2</v>
      </c>
    </row>
    <row r="7" spans="1:13" x14ac:dyDescent="0.3">
      <c r="A7">
        <v>10</v>
      </c>
      <c r="B7">
        <v>2020</v>
      </c>
      <c r="C7" t="s">
        <v>60</v>
      </c>
      <c r="D7" t="s">
        <v>348</v>
      </c>
      <c r="E7">
        <v>6</v>
      </c>
      <c r="F7">
        <v>22</v>
      </c>
      <c r="G7">
        <v>0</v>
      </c>
      <c r="H7">
        <v>22</v>
      </c>
      <c r="I7">
        <v>0</v>
      </c>
      <c r="J7">
        <v>22</v>
      </c>
      <c r="K7" s="4">
        <v>5.7167264993040819E-2</v>
      </c>
      <c r="L7" s="4">
        <v>7.4999999999999997E-2</v>
      </c>
      <c r="M7" s="56">
        <f t="shared" si="0"/>
        <v>5.7167264993040819E-2</v>
      </c>
    </row>
    <row r="8" spans="1:13" x14ac:dyDescent="0.3">
      <c r="A8">
        <v>10</v>
      </c>
      <c r="B8">
        <v>2020</v>
      </c>
      <c r="C8" t="s">
        <v>61</v>
      </c>
      <c r="D8" t="s">
        <v>349</v>
      </c>
      <c r="E8">
        <v>7</v>
      </c>
      <c r="F8">
        <v>22</v>
      </c>
      <c r="G8">
        <v>1</v>
      </c>
      <c r="H8">
        <v>23</v>
      </c>
      <c r="I8">
        <v>0</v>
      </c>
      <c r="J8">
        <v>23</v>
      </c>
      <c r="K8" s="4">
        <v>3.3346348547317883E-2</v>
      </c>
      <c r="L8" s="4">
        <v>7.4999999999999997E-2</v>
      </c>
      <c r="M8" s="56">
        <f t="shared" si="0"/>
        <v>3.3346348547317883E-2</v>
      </c>
    </row>
    <row r="9" spans="1:13" x14ac:dyDescent="0.3">
      <c r="A9">
        <v>10</v>
      </c>
      <c r="B9">
        <v>2020</v>
      </c>
      <c r="C9" t="s">
        <v>62</v>
      </c>
      <c r="D9" t="s">
        <v>350</v>
      </c>
      <c r="E9">
        <v>8</v>
      </c>
      <c r="F9">
        <v>21</v>
      </c>
      <c r="G9">
        <v>0</v>
      </c>
      <c r="H9">
        <v>21</v>
      </c>
      <c r="I9">
        <v>0</v>
      </c>
      <c r="J9">
        <v>21</v>
      </c>
      <c r="K9" s="4">
        <v>3.8756318346501076E-2</v>
      </c>
      <c r="L9" s="4">
        <v>7.4999999999999997E-2</v>
      </c>
      <c r="M9" s="56">
        <f t="shared" si="0"/>
        <v>3.8756318346501076E-2</v>
      </c>
    </row>
    <row r="10" spans="1:13" x14ac:dyDescent="0.3">
      <c r="A10">
        <v>10</v>
      </c>
      <c r="B10">
        <v>2020</v>
      </c>
      <c r="C10" t="s">
        <v>63</v>
      </c>
      <c r="D10" t="s">
        <v>351</v>
      </c>
      <c r="E10">
        <v>9</v>
      </c>
      <c r="F10">
        <v>21</v>
      </c>
      <c r="G10">
        <v>1</v>
      </c>
      <c r="H10">
        <v>22</v>
      </c>
      <c r="I10">
        <v>0</v>
      </c>
      <c r="J10">
        <v>22</v>
      </c>
      <c r="K10" s="4">
        <v>3.8756318346501076E-2</v>
      </c>
      <c r="L10" s="4">
        <v>7.4999999999999997E-2</v>
      </c>
      <c r="M10" s="56">
        <f t="shared" si="0"/>
        <v>3.8756318346501076E-2</v>
      </c>
    </row>
    <row r="11" spans="1:13" x14ac:dyDescent="0.3">
      <c r="A11">
        <v>10</v>
      </c>
      <c r="B11">
        <v>2020</v>
      </c>
      <c r="C11" t="s">
        <v>64</v>
      </c>
      <c r="D11" t="s">
        <v>352</v>
      </c>
      <c r="E11">
        <v>10</v>
      </c>
      <c r="F11">
        <v>22</v>
      </c>
      <c r="G11">
        <v>0</v>
      </c>
      <c r="H11">
        <v>22</v>
      </c>
      <c r="I11">
        <v>0</v>
      </c>
      <c r="J11">
        <v>22</v>
      </c>
      <c r="K11" s="4">
        <v>8.6518826196910949E-3</v>
      </c>
      <c r="L11" s="4">
        <v>7.4999999999999997E-2</v>
      </c>
      <c r="M11" s="56">
        <f t="shared" si="0"/>
        <v>8.6518826196910949E-3</v>
      </c>
    </row>
    <row r="12" spans="1:13" x14ac:dyDescent="0.3">
      <c r="A12">
        <v>10</v>
      </c>
      <c r="B12">
        <v>2020</v>
      </c>
      <c r="C12" t="s">
        <v>65</v>
      </c>
      <c r="D12" t="s">
        <v>353</v>
      </c>
      <c r="E12">
        <v>11</v>
      </c>
      <c r="F12">
        <v>19</v>
      </c>
      <c r="G12">
        <v>2</v>
      </c>
      <c r="H12">
        <v>21</v>
      </c>
      <c r="I12">
        <v>0</v>
      </c>
      <c r="J12">
        <v>21</v>
      </c>
      <c r="K12" s="4">
        <v>1.493811519953947E-2</v>
      </c>
      <c r="L12" s="4">
        <v>7.4999999999999997E-2</v>
      </c>
      <c r="M12" s="56">
        <f t="shared" si="0"/>
        <v>1.493811519953947E-2</v>
      </c>
    </row>
    <row r="13" spans="1:13" x14ac:dyDescent="0.3">
      <c r="A13">
        <v>10</v>
      </c>
      <c r="B13">
        <v>2020</v>
      </c>
      <c r="C13" t="s">
        <v>66</v>
      </c>
      <c r="D13" t="s">
        <v>354</v>
      </c>
      <c r="E13">
        <v>12</v>
      </c>
      <c r="F13">
        <v>21</v>
      </c>
      <c r="G13">
        <v>2</v>
      </c>
      <c r="H13">
        <v>23</v>
      </c>
      <c r="I13">
        <v>0</v>
      </c>
      <c r="J13">
        <v>23</v>
      </c>
      <c r="K13" s="4">
        <v>0.06</v>
      </c>
      <c r="L13" s="4">
        <v>7.0000000000000007E-2</v>
      </c>
      <c r="M13" s="56">
        <f t="shared" si="0"/>
        <v>0.06</v>
      </c>
    </row>
    <row r="14" spans="1:13" x14ac:dyDescent="0.3">
      <c r="A14">
        <v>60</v>
      </c>
      <c r="B14">
        <v>2020</v>
      </c>
      <c r="C14" t="s">
        <v>55</v>
      </c>
      <c r="D14" t="s">
        <v>343</v>
      </c>
      <c r="E14">
        <v>1</v>
      </c>
      <c r="F14">
        <v>22</v>
      </c>
      <c r="G14">
        <v>1</v>
      </c>
      <c r="H14">
        <v>23</v>
      </c>
      <c r="I14">
        <v>0</v>
      </c>
      <c r="J14">
        <v>23</v>
      </c>
      <c r="K14" s="4">
        <v>0.06</v>
      </c>
      <c r="L14" s="4">
        <v>7.0000000000000007E-2</v>
      </c>
      <c r="M14" s="56">
        <f t="shared" ref="M14:M25" si="1">+K14</f>
        <v>0.06</v>
      </c>
    </row>
    <row r="15" spans="1:13" x14ac:dyDescent="0.3">
      <c r="A15">
        <v>60</v>
      </c>
      <c r="B15">
        <v>2020</v>
      </c>
      <c r="C15" t="s">
        <v>56</v>
      </c>
      <c r="D15" t="s">
        <v>344</v>
      </c>
      <c r="E15">
        <v>2</v>
      </c>
      <c r="F15">
        <v>20</v>
      </c>
      <c r="G15">
        <v>0</v>
      </c>
      <c r="H15">
        <v>20</v>
      </c>
      <c r="I15">
        <v>0</v>
      </c>
      <c r="J15">
        <v>20</v>
      </c>
      <c r="K15" s="4">
        <v>0.06</v>
      </c>
      <c r="L15" s="4">
        <v>7.0000000000000007E-2</v>
      </c>
      <c r="M15" s="56">
        <f t="shared" si="1"/>
        <v>0.06</v>
      </c>
    </row>
    <row r="16" spans="1:13" x14ac:dyDescent="0.3">
      <c r="A16">
        <v>60</v>
      </c>
      <c r="B16">
        <v>2020</v>
      </c>
      <c r="C16" t="s">
        <v>57</v>
      </c>
      <c r="D16" t="s">
        <v>345</v>
      </c>
      <c r="E16">
        <v>3</v>
      </c>
      <c r="F16">
        <v>22</v>
      </c>
      <c r="G16">
        <v>0</v>
      </c>
      <c r="H16">
        <v>22</v>
      </c>
      <c r="I16">
        <v>0</v>
      </c>
      <c r="J16">
        <v>22</v>
      </c>
      <c r="K16" s="4">
        <v>0.06</v>
      </c>
      <c r="L16" s="4">
        <v>7.0000000000000007E-2</v>
      </c>
      <c r="M16" s="56">
        <f t="shared" si="1"/>
        <v>0.06</v>
      </c>
    </row>
    <row r="17" spans="1:13" x14ac:dyDescent="0.3">
      <c r="A17">
        <v>60</v>
      </c>
      <c r="B17">
        <v>2020</v>
      </c>
      <c r="C17" t="s">
        <v>58</v>
      </c>
      <c r="D17" t="s">
        <v>346</v>
      </c>
      <c r="E17">
        <v>4</v>
      </c>
      <c r="F17">
        <v>21</v>
      </c>
      <c r="G17">
        <v>1</v>
      </c>
      <c r="H17">
        <v>22</v>
      </c>
      <c r="I17">
        <v>0</v>
      </c>
      <c r="J17">
        <v>22</v>
      </c>
      <c r="K17" s="4">
        <v>0.06</v>
      </c>
      <c r="L17" s="4">
        <v>7.0000000000000007E-2</v>
      </c>
      <c r="M17" s="56">
        <f t="shared" si="1"/>
        <v>0.06</v>
      </c>
    </row>
    <row r="18" spans="1:13" x14ac:dyDescent="0.3">
      <c r="A18">
        <v>60</v>
      </c>
      <c r="B18">
        <v>2020</v>
      </c>
      <c r="C18" t="s">
        <v>59</v>
      </c>
      <c r="D18" t="s">
        <v>347</v>
      </c>
      <c r="E18">
        <v>5</v>
      </c>
      <c r="F18">
        <v>20</v>
      </c>
      <c r="G18">
        <v>1</v>
      </c>
      <c r="H18">
        <v>21</v>
      </c>
      <c r="I18">
        <v>0</v>
      </c>
      <c r="J18">
        <v>21</v>
      </c>
      <c r="K18" s="4">
        <v>0.06</v>
      </c>
      <c r="L18" s="4">
        <v>7.0000000000000007E-2</v>
      </c>
      <c r="M18" s="56">
        <f t="shared" si="1"/>
        <v>0.06</v>
      </c>
    </row>
    <row r="19" spans="1:13" x14ac:dyDescent="0.3">
      <c r="A19">
        <v>60</v>
      </c>
      <c r="B19">
        <v>2020</v>
      </c>
      <c r="C19" t="s">
        <v>60</v>
      </c>
      <c r="D19" t="s">
        <v>348</v>
      </c>
      <c r="E19">
        <v>6</v>
      </c>
      <c r="F19">
        <v>22</v>
      </c>
      <c r="G19">
        <v>0</v>
      </c>
      <c r="H19">
        <v>22</v>
      </c>
      <c r="I19">
        <v>0</v>
      </c>
      <c r="J19">
        <v>22</v>
      </c>
      <c r="K19" s="4">
        <v>0.06</v>
      </c>
      <c r="L19" s="4">
        <v>7.0000000000000007E-2</v>
      </c>
      <c r="M19" s="56">
        <f t="shared" si="1"/>
        <v>0.06</v>
      </c>
    </row>
    <row r="20" spans="1:13" x14ac:dyDescent="0.3">
      <c r="A20">
        <v>60</v>
      </c>
      <c r="B20">
        <v>2020</v>
      </c>
      <c r="C20" t="s">
        <v>61</v>
      </c>
      <c r="D20" t="s">
        <v>349</v>
      </c>
      <c r="E20">
        <v>7</v>
      </c>
      <c r="F20">
        <v>22</v>
      </c>
      <c r="G20">
        <v>1</v>
      </c>
      <c r="H20">
        <v>23</v>
      </c>
      <c r="I20">
        <v>0</v>
      </c>
      <c r="J20">
        <v>23</v>
      </c>
      <c r="K20" s="4">
        <v>0.06</v>
      </c>
      <c r="L20" s="4">
        <v>7.0000000000000007E-2</v>
      </c>
      <c r="M20" s="56">
        <f t="shared" si="1"/>
        <v>0.06</v>
      </c>
    </row>
    <row r="21" spans="1:13" x14ac:dyDescent="0.3">
      <c r="A21">
        <v>60</v>
      </c>
      <c r="B21">
        <v>2020</v>
      </c>
      <c r="C21" t="s">
        <v>62</v>
      </c>
      <c r="D21" t="s">
        <v>350</v>
      </c>
      <c r="E21">
        <v>8</v>
      </c>
      <c r="F21">
        <v>21</v>
      </c>
      <c r="G21">
        <v>0</v>
      </c>
      <c r="H21">
        <v>21</v>
      </c>
      <c r="I21">
        <v>0</v>
      </c>
      <c r="J21">
        <v>21</v>
      </c>
      <c r="K21" s="4">
        <v>0.06</v>
      </c>
      <c r="L21" s="4">
        <v>7.0000000000000007E-2</v>
      </c>
      <c r="M21" s="56">
        <f t="shared" si="1"/>
        <v>0.06</v>
      </c>
    </row>
    <row r="22" spans="1:13" x14ac:dyDescent="0.3">
      <c r="A22">
        <v>60</v>
      </c>
      <c r="B22">
        <v>2020</v>
      </c>
      <c r="C22" t="s">
        <v>63</v>
      </c>
      <c r="D22" t="s">
        <v>351</v>
      </c>
      <c r="E22">
        <v>9</v>
      </c>
      <c r="F22">
        <v>21</v>
      </c>
      <c r="G22">
        <v>1</v>
      </c>
      <c r="H22">
        <v>22</v>
      </c>
      <c r="I22">
        <v>0</v>
      </c>
      <c r="J22">
        <v>22</v>
      </c>
      <c r="K22" s="4">
        <v>0.06</v>
      </c>
      <c r="L22" s="4">
        <v>7.0000000000000007E-2</v>
      </c>
      <c r="M22" s="56">
        <f t="shared" si="1"/>
        <v>0.06</v>
      </c>
    </row>
    <row r="23" spans="1:13" x14ac:dyDescent="0.3">
      <c r="A23">
        <v>60</v>
      </c>
      <c r="B23">
        <v>2020</v>
      </c>
      <c r="C23" t="s">
        <v>64</v>
      </c>
      <c r="D23" t="s">
        <v>352</v>
      </c>
      <c r="E23">
        <v>10</v>
      </c>
      <c r="F23">
        <v>22</v>
      </c>
      <c r="G23">
        <v>0</v>
      </c>
      <c r="H23">
        <v>22</v>
      </c>
      <c r="I23">
        <v>0</v>
      </c>
      <c r="J23">
        <v>22</v>
      </c>
      <c r="K23" s="4">
        <v>0.06</v>
      </c>
      <c r="L23" s="4">
        <v>7.0000000000000007E-2</v>
      </c>
      <c r="M23" s="56">
        <f t="shared" si="1"/>
        <v>0.06</v>
      </c>
    </row>
    <row r="24" spans="1:13" x14ac:dyDescent="0.3">
      <c r="A24">
        <v>60</v>
      </c>
      <c r="B24">
        <v>2020</v>
      </c>
      <c r="C24" t="s">
        <v>65</v>
      </c>
      <c r="D24" t="s">
        <v>353</v>
      </c>
      <c r="E24">
        <v>11</v>
      </c>
      <c r="F24">
        <v>19</v>
      </c>
      <c r="G24">
        <v>2</v>
      </c>
      <c r="H24">
        <v>21</v>
      </c>
      <c r="I24">
        <v>0</v>
      </c>
      <c r="J24">
        <v>21</v>
      </c>
      <c r="K24" s="4">
        <v>0.06</v>
      </c>
      <c r="L24" s="4">
        <v>7.0000000000000007E-2</v>
      </c>
      <c r="M24" s="56">
        <f t="shared" si="1"/>
        <v>0.06</v>
      </c>
    </row>
    <row r="25" spans="1:13" x14ac:dyDescent="0.3">
      <c r="A25">
        <v>60</v>
      </c>
      <c r="B25">
        <v>2020</v>
      </c>
      <c r="C25" t="s">
        <v>66</v>
      </c>
      <c r="D25" t="s">
        <v>354</v>
      </c>
      <c r="E25">
        <v>12</v>
      </c>
      <c r="F25">
        <v>21</v>
      </c>
      <c r="G25">
        <v>2</v>
      </c>
      <c r="H25">
        <v>23</v>
      </c>
      <c r="I25">
        <v>0</v>
      </c>
      <c r="J25">
        <v>23</v>
      </c>
      <c r="K25" s="4">
        <v>0.06</v>
      </c>
      <c r="L25" s="4">
        <v>7.0000000000000007E-2</v>
      </c>
      <c r="M25" s="56">
        <f t="shared" si="1"/>
        <v>0.06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86C38E-1EA9-43FB-B007-C47D23C0CB2E}">
  <dimension ref="A1:C12"/>
  <sheetViews>
    <sheetView workbookViewId="0">
      <selection activeCell="C9" sqref="C9"/>
    </sheetView>
  </sheetViews>
  <sheetFormatPr defaultRowHeight="14.4" x14ac:dyDescent="0.3"/>
  <cols>
    <col min="1" max="1" width="4" bestFit="1" customWidth="1"/>
    <col min="2" max="2" width="3.6640625" bestFit="1" customWidth="1"/>
    <col min="3" max="3" width="6.5546875" bestFit="1" customWidth="1"/>
  </cols>
  <sheetData>
    <row r="1" spans="1:3" x14ac:dyDescent="0.3">
      <c r="A1" t="s">
        <v>331</v>
      </c>
      <c r="B1" s="10" t="s">
        <v>18</v>
      </c>
      <c r="C1" s="10" t="s">
        <v>19</v>
      </c>
    </row>
    <row r="2" spans="1:3" x14ac:dyDescent="0.3">
      <c r="A2" t="s">
        <v>21</v>
      </c>
      <c r="B2" s="5">
        <v>1</v>
      </c>
      <c r="C2" s="6">
        <v>0</v>
      </c>
    </row>
    <row r="3" spans="1:3" x14ac:dyDescent="0.3">
      <c r="A3" t="s">
        <v>21</v>
      </c>
      <c r="B3" s="7" t="s">
        <v>8</v>
      </c>
      <c r="C3" s="6">
        <v>0.35</v>
      </c>
    </row>
    <row r="4" spans="1:3" x14ac:dyDescent="0.3">
      <c r="A4" t="s">
        <v>21</v>
      </c>
      <c r="B4" s="8" t="s">
        <v>9</v>
      </c>
      <c r="C4" s="9">
        <v>0.5</v>
      </c>
    </row>
    <row r="5" spans="1:3" x14ac:dyDescent="0.3">
      <c r="A5" t="s">
        <v>21</v>
      </c>
      <c r="B5" s="8" t="s">
        <v>10</v>
      </c>
      <c r="C5" s="9">
        <v>0.5</v>
      </c>
    </row>
    <row r="6" spans="1:3" x14ac:dyDescent="0.3">
      <c r="A6" t="s">
        <v>21</v>
      </c>
      <c r="B6" s="7" t="s">
        <v>11</v>
      </c>
      <c r="C6" s="6">
        <v>0.5</v>
      </c>
    </row>
    <row r="7" spans="1:3" x14ac:dyDescent="0.3">
      <c r="A7" t="s">
        <v>21</v>
      </c>
      <c r="B7" s="7" t="s">
        <v>12</v>
      </c>
      <c r="C7" s="6">
        <v>0.5</v>
      </c>
    </row>
    <row r="8" spans="1:3" x14ac:dyDescent="0.3">
      <c r="A8" t="s">
        <v>21</v>
      </c>
      <c r="B8" s="7" t="s">
        <v>13</v>
      </c>
      <c r="C8" s="6">
        <v>0.5</v>
      </c>
    </row>
    <row r="9" spans="1:3" x14ac:dyDescent="0.3">
      <c r="A9" t="s">
        <v>21</v>
      </c>
      <c r="B9" s="7" t="s">
        <v>14</v>
      </c>
      <c r="C9" s="6">
        <v>0.75</v>
      </c>
    </row>
    <row r="10" spans="1:3" x14ac:dyDescent="0.3">
      <c r="A10" t="s">
        <v>21</v>
      </c>
      <c r="B10" s="7" t="s">
        <v>15</v>
      </c>
      <c r="C10" s="6">
        <v>0.5</v>
      </c>
    </row>
    <row r="11" spans="1:3" x14ac:dyDescent="0.3">
      <c r="A11" t="s">
        <v>21</v>
      </c>
      <c r="B11" s="7" t="s">
        <v>16</v>
      </c>
      <c r="C11" s="6">
        <v>1</v>
      </c>
    </row>
    <row r="12" spans="1:3" x14ac:dyDescent="0.3">
      <c r="A12" t="s">
        <v>21</v>
      </c>
      <c r="B12" s="7" t="s">
        <v>17</v>
      </c>
      <c r="C12" s="6">
        <v>1.5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3E603-35BF-48A5-BEB1-7C92E2D662CC}">
  <dimension ref="A1:C7"/>
  <sheetViews>
    <sheetView workbookViewId="0">
      <selection activeCell="C25" sqref="C25"/>
    </sheetView>
  </sheetViews>
  <sheetFormatPr defaultRowHeight="14.4" x14ac:dyDescent="0.3"/>
  <cols>
    <col min="1" max="1" width="8.6640625" bestFit="1" customWidth="1"/>
    <col min="3" max="3" width="13.6640625" bestFit="1" customWidth="1"/>
  </cols>
  <sheetData>
    <row r="1" spans="1:3" x14ac:dyDescent="0.3">
      <c r="A1" t="s">
        <v>331</v>
      </c>
      <c r="B1" t="s">
        <v>33</v>
      </c>
      <c r="C1" t="s">
        <v>32</v>
      </c>
    </row>
    <row r="2" spans="1:3" x14ac:dyDescent="0.3">
      <c r="A2" s="13" t="s">
        <v>21</v>
      </c>
      <c r="B2" s="11">
        <v>10</v>
      </c>
      <c r="C2" s="12" t="s">
        <v>20</v>
      </c>
    </row>
    <row r="3" spans="1:3" x14ac:dyDescent="0.3">
      <c r="A3" s="13" t="s">
        <v>23</v>
      </c>
      <c r="B3" s="11">
        <v>40</v>
      </c>
      <c r="C3" s="12" t="s">
        <v>22</v>
      </c>
    </row>
    <row r="4" spans="1:3" x14ac:dyDescent="0.3">
      <c r="A4" s="13" t="s">
        <v>25</v>
      </c>
      <c r="B4" s="11">
        <v>29</v>
      </c>
      <c r="C4" s="12" t="s">
        <v>24</v>
      </c>
    </row>
    <row r="5" spans="1:3" x14ac:dyDescent="0.3">
      <c r="A5" s="13" t="s">
        <v>27</v>
      </c>
      <c r="B5" s="11">
        <v>30</v>
      </c>
      <c r="C5" s="12" t="s">
        <v>26</v>
      </c>
    </row>
    <row r="6" spans="1:3" x14ac:dyDescent="0.3">
      <c r="A6" s="13" t="s">
        <v>29</v>
      </c>
      <c r="B6" s="11">
        <v>50</v>
      </c>
      <c r="C6" s="12" t="s">
        <v>28</v>
      </c>
    </row>
    <row r="7" spans="1:3" x14ac:dyDescent="0.3">
      <c r="A7" s="16" t="s">
        <v>31</v>
      </c>
      <c r="B7" s="14">
        <v>60</v>
      </c>
      <c r="C7" s="15" t="s">
        <v>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8389D3-F623-4500-917E-7BEB4129AF6C}">
  <dimension ref="A1:D25"/>
  <sheetViews>
    <sheetView workbookViewId="0">
      <selection activeCell="C40" sqref="C40:D41"/>
    </sheetView>
  </sheetViews>
  <sheetFormatPr defaultRowHeight="14.4" x14ac:dyDescent="0.3"/>
  <cols>
    <col min="2" max="2" width="4" bestFit="1" customWidth="1"/>
    <col min="3" max="3" width="6.88671875" bestFit="1" customWidth="1"/>
    <col min="4" max="4" width="11.6640625" bestFit="1" customWidth="1"/>
  </cols>
  <sheetData>
    <row r="1" spans="1:4" x14ac:dyDescent="0.3">
      <c r="A1" s="12" t="s">
        <v>42</v>
      </c>
      <c r="B1" s="12" t="s">
        <v>207</v>
      </c>
      <c r="C1" s="12" t="s">
        <v>208</v>
      </c>
      <c r="D1" s="12" t="s">
        <v>364</v>
      </c>
    </row>
    <row r="2" spans="1:4" x14ac:dyDescent="0.3">
      <c r="A2" s="17">
        <v>20</v>
      </c>
      <c r="B2" s="12" t="s">
        <v>36</v>
      </c>
      <c r="C2" s="12" t="s">
        <v>37</v>
      </c>
      <c r="D2" t="s">
        <v>366</v>
      </c>
    </row>
    <row r="3" spans="1:4" x14ac:dyDescent="0.3">
      <c r="A3" s="17">
        <v>25</v>
      </c>
      <c r="B3" s="12" t="s">
        <v>36</v>
      </c>
      <c r="C3" s="12" t="s">
        <v>37</v>
      </c>
      <c r="D3" t="s">
        <v>366</v>
      </c>
    </row>
    <row r="4" spans="1:4" x14ac:dyDescent="0.3">
      <c r="A4" s="17">
        <v>29</v>
      </c>
      <c r="B4" s="12" t="s">
        <v>36</v>
      </c>
      <c r="C4" s="12" t="s">
        <v>37</v>
      </c>
      <c r="D4" t="s">
        <v>366</v>
      </c>
    </row>
    <row r="5" spans="1:4" x14ac:dyDescent="0.3">
      <c r="A5" s="17">
        <v>270</v>
      </c>
      <c r="B5" s="12" t="s">
        <v>36</v>
      </c>
      <c r="C5" s="12" t="s">
        <v>37</v>
      </c>
      <c r="D5" t="s">
        <v>366</v>
      </c>
    </row>
    <row r="6" spans="1:4" x14ac:dyDescent="0.3">
      <c r="A6" s="17">
        <v>311</v>
      </c>
      <c r="B6" s="12" t="s">
        <v>34</v>
      </c>
      <c r="C6" s="12" t="s">
        <v>35</v>
      </c>
      <c r="D6" t="s">
        <v>365</v>
      </c>
    </row>
    <row r="7" spans="1:4" x14ac:dyDescent="0.3">
      <c r="A7" s="17">
        <v>312</v>
      </c>
      <c r="B7" s="12" t="s">
        <v>34</v>
      </c>
      <c r="C7" s="12" t="s">
        <v>35</v>
      </c>
      <c r="D7" t="s">
        <v>365</v>
      </c>
    </row>
    <row r="8" spans="1:4" x14ac:dyDescent="0.3">
      <c r="A8" s="17">
        <v>316</v>
      </c>
      <c r="B8" s="12" t="s">
        <v>34</v>
      </c>
      <c r="C8" s="12" t="s">
        <v>35</v>
      </c>
      <c r="D8" t="s">
        <v>365</v>
      </c>
    </row>
    <row r="9" spans="1:4" x14ac:dyDescent="0.3">
      <c r="A9" s="17">
        <v>317</v>
      </c>
      <c r="B9" s="12" t="s">
        <v>34</v>
      </c>
      <c r="C9" s="12" t="s">
        <v>35</v>
      </c>
      <c r="D9" t="s">
        <v>365</v>
      </c>
    </row>
    <row r="10" spans="1:4" x14ac:dyDescent="0.3">
      <c r="A10" s="17">
        <v>318</v>
      </c>
      <c r="B10" s="12" t="s">
        <v>34</v>
      </c>
      <c r="C10" s="12" t="s">
        <v>35</v>
      </c>
      <c r="D10" t="s">
        <v>365</v>
      </c>
    </row>
    <row r="11" spans="1:4" x14ac:dyDescent="0.3">
      <c r="A11" s="17">
        <v>319</v>
      </c>
      <c r="B11" s="12" t="s">
        <v>34</v>
      </c>
      <c r="C11" s="12" t="s">
        <v>35</v>
      </c>
      <c r="D11" t="s">
        <v>365</v>
      </c>
    </row>
    <row r="12" spans="1:4" x14ac:dyDescent="0.3">
      <c r="A12" s="17">
        <v>320</v>
      </c>
      <c r="B12" s="12" t="s">
        <v>34</v>
      </c>
      <c r="C12" s="12" t="s">
        <v>35</v>
      </c>
      <c r="D12" t="s">
        <v>365</v>
      </c>
    </row>
    <row r="13" spans="1:4" x14ac:dyDescent="0.3">
      <c r="A13" s="17">
        <v>321</v>
      </c>
      <c r="B13" s="12" t="s">
        <v>34</v>
      </c>
      <c r="C13" s="12" t="s">
        <v>35</v>
      </c>
      <c r="D13" t="s">
        <v>365</v>
      </c>
    </row>
    <row r="14" spans="1:4" x14ac:dyDescent="0.3">
      <c r="A14" s="17">
        <v>323</v>
      </c>
      <c r="B14" s="12" t="s">
        <v>34</v>
      </c>
      <c r="C14" s="12" t="s">
        <v>35</v>
      </c>
      <c r="D14" t="s">
        <v>365</v>
      </c>
    </row>
    <row r="15" spans="1:4" x14ac:dyDescent="0.3">
      <c r="A15" s="17">
        <v>324</v>
      </c>
      <c r="B15" s="12" t="s">
        <v>34</v>
      </c>
      <c r="C15" s="12" t="s">
        <v>35</v>
      </c>
      <c r="D15" t="s">
        <v>365</v>
      </c>
    </row>
    <row r="16" spans="1:4" x14ac:dyDescent="0.3">
      <c r="A16" s="17">
        <v>325</v>
      </c>
      <c r="B16" s="12" t="s">
        <v>34</v>
      </c>
      <c r="C16" s="12" t="s">
        <v>35</v>
      </c>
      <c r="D16" t="s">
        <v>365</v>
      </c>
    </row>
    <row r="17" spans="1:4" x14ac:dyDescent="0.3">
      <c r="A17" s="17">
        <v>333</v>
      </c>
      <c r="B17" s="12" t="s">
        <v>34</v>
      </c>
      <c r="C17" s="12" t="s">
        <v>35</v>
      </c>
      <c r="D17" t="s">
        <v>365</v>
      </c>
    </row>
    <row r="18" spans="1:4" x14ac:dyDescent="0.3">
      <c r="A18" s="17">
        <v>421</v>
      </c>
      <c r="B18" s="12" t="s">
        <v>36</v>
      </c>
      <c r="C18" s="12" t="s">
        <v>35</v>
      </c>
      <c r="D18" t="s">
        <v>2</v>
      </c>
    </row>
    <row r="19" spans="1:4" x14ac:dyDescent="0.3">
      <c r="A19" s="17">
        <v>458</v>
      </c>
      <c r="B19" s="12" t="s">
        <v>36</v>
      </c>
      <c r="C19" s="12" t="s">
        <v>37</v>
      </c>
      <c r="D19" t="s">
        <v>3</v>
      </c>
    </row>
    <row r="20" spans="1:4" x14ac:dyDescent="0.3">
      <c r="A20" s="17">
        <v>513</v>
      </c>
      <c r="B20" s="12" t="s">
        <v>34</v>
      </c>
      <c r="C20" s="12" t="s">
        <v>35</v>
      </c>
      <c r="D20" t="s">
        <v>365</v>
      </c>
    </row>
    <row r="21" spans="1:4" x14ac:dyDescent="0.3">
      <c r="A21" s="17">
        <v>514</v>
      </c>
      <c r="B21" s="12" t="s">
        <v>34</v>
      </c>
      <c r="C21" s="12" t="s">
        <v>35</v>
      </c>
      <c r="D21" t="s">
        <v>365</v>
      </c>
    </row>
    <row r="22" spans="1:4" x14ac:dyDescent="0.3">
      <c r="A22" s="17">
        <v>515</v>
      </c>
      <c r="B22" s="12" t="s">
        <v>34</v>
      </c>
      <c r="C22" s="12" t="s">
        <v>35</v>
      </c>
      <c r="D22" t="s">
        <v>365</v>
      </c>
    </row>
    <row r="23" spans="1:4" x14ac:dyDescent="0.3">
      <c r="A23" s="17">
        <v>519</v>
      </c>
      <c r="B23" s="12" t="s">
        <v>36</v>
      </c>
      <c r="C23" s="12" t="s">
        <v>37</v>
      </c>
      <c r="D23" t="s">
        <v>367</v>
      </c>
    </row>
    <row r="24" spans="1:4" x14ac:dyDescent="0.3">
      <c r="A24" s="17">
        <v>622</v>
      </c>
      <c r="B24" s="12" t="s">
        <v>36</v>
      </c>
      <c r="C24" s="12" t="s">
        <v>37</v>
      </c>
      <c r="D24" t="s">
        <v>368</v>
      </c>
    </row>
    <row r="25" spans="1:4" x14ac:dyDescent="0.3">
      <c r="A25" s="17">
        <v>680</v>
      </c>
      <c r="B25" s="12" t="s">
        <v>36</v>
      </c>
      <c r="C25" s="12" t="s">
        <v>37</v>
      </c>
      <c r="D25" t="s">
        <v>369</v>
      </c>
    </row>
  </sheetData>
  <sortState xmlns:xlrd2="http://schemas.microsoft.com/office/spreadsheetml/2017/richdata2" ref="A2:D25">
    <sortCondition ref="A2:A25"/>
  </sortState>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C8AD1-4C91-46B3-8080-A28E7C2288F7}">
  <dimension ref="A1:C38"/>
  <sheetViews>
    <sheetView workbookViewId="0">
      <selection activeCell="C37" sqref="C37:C38"/>
    </sheetView>
  </sheetViews>
  <sheetFormatPr defaultRowHeight="14.4" x14ac:dyDescent="0.3"/>
  <cols>
    <col min="1" max="1" width="11" bestFit="1" customWidth="1"/>
    <col min="2" max="2" width="11" customWidth="1"/>
  </cols>
  <sheetData>
    <row r="1" spans="1:3" x14ac:dyDescent="0.3">
      <c r="A1" s="12" t="s">
        <v>39</v>
      </c>
      <c r="B1" s="12" t="s">
        <v>314</v>
      </c>
      <c r="C1" s="12" t="s">
        <v>41</v>
      </c>
    </row>
    <row r="2" spans="1:3" x14ac:dyDescent="0.3">
      <c r="A2" s="12">
        <v>0</v>
      </c>
      <c r="B2" s="12" t="s">
        <v>83</v>
      </c>
      <c r="C2" s="12">
        <v>0</v>
      </c>
    </row>
    <row r="3" spans="1:3" x14ac:dyDescent="0.3">
      <c r="A3" s="12">
        <v>1</v>
      </c>
      <c r="B3" s="12" t="s">
        <v>83</v>
      </c>
      <c r="C3" s="12">
        <v>5</v>
      </c>
    </row>
    <row r="4" spans="1:3" x14ac:dyDescent="0.3">
      <c r="A4" s="12">
        <v>2</v>
      </c>
      <c r="B4" s="12" t="s">
        <v>83</v>
      </c>
      <c r="C4" s="12">
        <v>10</v>
      </c>
    </row>
    <row r="5" spans="1:3" x14ac:dyDescent="0.3">
      <c r="A5" s="12">
        <v>3</v>
      </c>
      <c r="B5" s="12" t="s">
        <v>83</v>
      </c>
      <c r="C5" s="12">
        <v>10</v>
      </c>
    </row>
    <row r="6" spans="1:3" x14ac:dyDescent="0.3">
      <c r="A6" s="12">
        <v>4</v>
      </c>
      <c r="B6" s="12" t="s">
        <v>83</v>
      </c>
      <c r="C6" s="12">
        <v>10</v>
      </c>
    </row>
    <row r="7" spans="1:3" x14ac:dyDescent="0.3">
      <c r="A7" s="12">
        <v>5</v>
      </c>
      <c r="B7" s="12" t="s">
        <v>83</v>
      </c>
      <c r="C7" s="12">
        <v>10</v>
      </c>
    </row>
    <row r="8" spans="1:3" x14ac:dyDescent="0.3">
      <c r="A8" s="12">
        <v>6</v>
      </c>
      <c r="B8" s="12" t="s">
        <v>83</v>
      </c>
      <c r="C8" s="12">
        <v>10</v>
      </c>
    </row>
    <row r="9" spans="1:3" x14ac:dyDescent="0.3">
      <c r="A9" s="12">
        <v>7</v>
      </c>
      <c r="B9" s="12" t="s">
        <v>83</v>
      </c>
      <c r="C9" s="12">
        <v>10</v>
      </c>
    </row>
    <row r="10" spans="1:3" x14ac:dyDescent="0.3">
      <c r="A10" s="12">
        <v>8</v>
      </c>
      <c r="B10" s="12" t="s">
        <v>83</v>
      </c>
      <c r="C10" s="12">
        <v>10</v>
      </c>
    </row>
    <row r="11" spans="1:3" x14ac:dyDescent="0.3">
      <c r="A11" s="12">
        <v>9</v>
      </c>
      <c r="B11" s="12" t="s">
        <v>83</v>
      </c>
      <c r="C11" s="12">
        <v>10</v>
      </c>
    </row>
    <row r="12" spans="1:3" x14ac:dyDescent="0.3">
      <c r="A12" s="12">
        <v>10</v>
      </c>
      <c r="B12" s="12" t="s">
        <v>83</v>
      </c>
      <c r="C12" s="12">
        <v>15</v>
      </c>
    </row>
    <row r="13" spans="1:3" x14ac:dyDescent="0.3">
      <c r="A13" s="12">
        <v>11</v>
      </c>
      <c r="B13" s="12" t="s">
        <v>83</v>
      </c>
      <c r="C13" s="12">
        <v>15</v>
      </c>
    </row>
    <row r="14" spans="1:3" x14ac:dyDescent="0.3">
      <c r="A14" s="12">
        <v>12</v>
      </c>
      <c r="B14" s="12" t="s">
        <v>83</v>
      </c>
      <c r="C14" s="12">
        <v>15</v>
      </c>
    </row>
    <row r="15" spans="1:3" x14ac:dyDescent="0.3">
      <c r="A15" s="12">
        <v>13</v>
      </c>
      <c r="B15" s="12" t="s">
        <v>83</v>
      </c>
      <c r="C15" s="12">
        <v>15</v>
      </c>
    </row>
    <row r="16" spans="1:3" x14ac:dyDescent="0.3">
      <c r="A16" s="12">
        <v>14</v>
      </c>
      <c r="B16" s="12" t="s">
        <v>83</v>
      </c>
      <c r="C16" s="12">
        <v>15</v>
      </c>
    </row>
    <row r="17" spans="1:3" x14ac:dyDescent="0.3">
      <c r="A17" s="12">
        <v>15</v>
      </c>
      <c r="B17" s="12" t="s">
        <v>83</v>
      </c>
      <c r="C17" s="12">
        <v>20</v>
      </c>
    </row>
    <row r="18" spans="1:3" x14ac:dyDescent="0.3">
      <c r="A18" s="12">
        <v>16</v>
      </c>
      <c r="B18" s="12" t="s">
        <v>83</v>
      </c>
      <c r="C18" s="12">
        <v>20</v>
      </c>
    </row>
    <row r="19" spans="1:3" x14ac:dyDescent="0.3">
      <c r="A19" s="12">
        <v>17</v>
      </c>
      <c r="B19" s="12" t="s">
        <v>83</v>
      </c>
      <c r="C19" s="12">
        <v>20</v>
      </c>
    </row>
    <row r="20" spans="1:3" x14ac:dyDescent="0.3">
      <c r="A20" s="12">
        <v>18</v>
      </c>
      <c r="B20" s="12" t="s">
        <v>83</v>
      </c>
      <c r="C20" s="12">
        <v>20</v>
      </c>
    </row>
    <row r="21" spans="1:3" x14ac:dyDescent="0.3">
      <c r="A21" s="12">
        <v>19</v>
      </c>
      <c r="B21" s="12" t="s">
        <v>83</v>
      </c>
      <c r="C21" s="12">
        <v>20</v>
      </c>
    </row>
    <row r="22" spans="1:3" x14ac:dyDescent="0.3">
      <c r="A22" s="12">
        <v>20</v>
      </c>
      <c r="B22" s="12" t="s">
        <v>83</v>
      </c>
      <c r="C22" s="12">
        <v>20</v>
      </c>
    </row>
    <row r="23" spans="1:3" x14ac:dyDescent="0.3">
      <c r="A23" s="12">
        <v>21</v>
      </c>
      <c r="B23" s="12" t="s">
        <v>83</v>
      </c>
      <c r="C23" s="12">
        <v>20</v>
      </c>
    </row>
    <row r="24" spans="1:3" x14ac:dyDescent="0.3">
      <c r="A24" s="12">
        <v>22</v>
      </c>
      <c r="B24" s="12" t="s">
        <v>83</v>
      </c>
      <c r="C24" s="12">
        <v>20</v>
      </c>
    </row>
    <row r="25" spans="1:3" x14ac:dyDescent="0.3">
      <c r="A25" s="12">
        <v>23</v>
      </c>
      <c r="B25" s="12" t="s">
        <v>83</v>
      </c>
      <c r="C25" s="12">
        <v>20</v>
      </c>
    </row>
    <row r="26" spans="1:3" x14ac:dyDescent="0.3">
      <c r="A26" s="12">
        <v>24</v>
      </c>
      <c r="B26" s="12" t="s">
        <v>83</v>
      </c>
      <c r="C26" s="12">
        <v>20</v>
      </c>
    </row>
    <row r="27" spans="1:3" x14ac:dyDescent="0.3">
      <c r="A27" s="12">
        <v>25</v>
      </c>
      <c r="B27" s="12" t="s">
        <v>83</v>
      </c>
      <c r="C27" s="12">
        <v>20</v>
      </c>
    </row>
    <row r="28" spans="1:3" x14ac:dyDescent="0.3">
      <c r="A28" s="12">
        <v>26</v>
      </c>
      <c r="B28" s="12" t="s">
        <v>83</v>
      </c>
      <c r="C28" s="12">
        <v>20</v>
      </c>
    </row>
    <row r="29" spans="1:3" x14ac:dyDescent="0.3">
      <c r="A29" s="12">
        <v>27</v>
      </c>
      <c r="B29" s="12" t="s">
        <v>83</v>
      </c>
      <c r="C29" s="12">
        <v>20</v>
      </c>
    </row>
    <row r="30" spans="1:3" x14ac:dyDescent="0.3">
      <c r="A30" s="12">
        <v>28</v>
      </c>
      <c r="B30" s="12" t="s">
        <v>83</v>
      </c>
      <c r="C30" s="12">
        <v>20</v>
      </c>
    </row>
    <row r="31" spans="1:3" x14ac:dyDescent="0.3">
      <c r="A31" s="12">
        <v>29</v>
      </c>
      <c r="B31" s="12" t="s">
        <v>83</v>
      </c>
      <c r="C31" s="12">
        <v>20</v>
      </c>
    </row>
    <row r="32" spans="1:3" x14ac:dyDescent="0.3">
      <c r="A32" s="12">
        <v>30</v>
      </c>
      <c r="B32" s="12" t="s">
        <v>83</v>
      </c>
      <c r="C32" s="12">
        <v>20</v>
      </c>
    </row>
    <row r="33" spans="1:3" x14ac:dyDescent="0.3">
      <c r="A33" s="12">
        <v>31</v>
      </c>
      <c r="B33" s="12" t="s">
        <v>83</v>
      </c>
      <c r="C33" s="12">
        <v>20</v>
      </c>
    </row>
    <row r="34" spans="1:3" x14ac:dyDescent="0.3">
      <c r="A34" s="12">
        <v>32</v>
      </c>
      <c r="B34" s="12" t="s">
        <v>83</v>
      </c>
      <c r="C34" s="12">
        <v>20</v>
      </c>
    </row>
    <row r="35" spans="1:3" x14ac:dyDescent="0.3">
      <c r="A35" s="12">
        <v>33</v>
      </c>
      <c r="B35" s="12" t="s">
        <v>83</v>
      </c>
      <c r="C35" s="12">
        <v>20</v>
      </c>
    </row>
    <row r="36" spans="1:3" x14ac:dyDescent="0.3">
      <c r="A36" s="12">
        <v>34</v>
      </c>
      <c r="B36" s="12" t="s">
        <v>83</v>
      </c>
      <c r="C36" s="12">
        <v>20</v>
      </c>
    </row>
    <row r="37" spans="1:3" x14ac:dyDescent="0.3">
      <c r="A37" s="12">
        <v>35</v>
      </c>
      <c r="B37" s="12" t="s">
        <v>83</v>
      </c>
      <c r="C37" s="12">
        <v>20</v>
      </c>
    </row>
    <row r="38" spans="1:3" x14ac:dyDescent="0.3">
      <c r="A38" s="12">
        <v>36</v>
      </c>
      <c r="B38" s="12" t="s">
        <v>83</v>
      </c>
      <c r="C38" s="12">
        <v>20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85AAA-7C45-41E4-A012-AD1F80981C8D}">
  <dimension ref="A1:C33"/>
  <sheetViews>
    <sheetView workbookViewId="0">
      <selection activeCell="K27" sqref="K27"/>
    </sheetView>
  </sheetViews>
  <sheetFormatPr defaultRowHeight="14.4" x14ac:dyDescent="0.3"/>
  <cols>
    <col min="1" max="1" width="11" bestFit="1" customWidth="1"/>
  </cols>
  <sheetData>
    <row r="1" spans="1:3" x14ac:dyDescent="0.3">
      <c r="A1" s="12" t="s">
        <v>39</v>
      </c>
      <c r="B1" s="12" t="s">
        <v>40</v>
      </c>
      <c r="C1" s="12"/>
    </row>
    <row r="2" spans="1:3" x14ac:dyDescent="0.3">
      <c r="A2" s="12">
        <v>0</v>
      </c>
      <c r="B2" s="12">
        <v>0</v>
      </c>
      <c r="C2" s="12"/>
    </row>
    <row r="3" spans="1:3" x14ac:dyDescent="0.3">
      <c r="A3" s="12">
        <v>0.5</v>
      </c>
      <c r="B3" s="12">
        <v>5</v>
      </c>
      <c r="C3" s="12"/>
    </row>
    <row r="4" spans="1:3" x14ac:dyDescent="0.3">
      <c r="A4" s="12">
        <v>1</v>
      </c>
      <c r="B4" s="12">
        <v>10</v>
      </c>
      <c r="C4" s="12"/>
    </row>
    <row r="5" spans="1:3" x14ac:dyDescent="0.3">
      <c r="A5" s="12">
        <v>2</v>
      </c>
      <c r="B5" s="12">
        <v>10</v>
      </c>
      <c r="C5" s="12"/>
    </row>
    <row r="6" spans="1:3" x14ac:dyDescent="0.3">
      <c r="A6" s="12">
        <v>3</v>
      </c>
      <c r="B6" s="12">
        <v>10</v>
      </c>
      <c r="C6" s="12"/>
    </row>
    <row r="7" spans="1:3" x14ac:dyDescent="0.3">
      <c r="A7" s="12">
        <v>4</v>
      </c>
      <c r="B7" s="12">
        <v>10</v>
      </c>
      <c r="C7" s="12"/>
    </row>
    <row r="8" spans="1:3" x14ac:dyDescent="0.3">
      <c r="A8" s="12">
        <v>5</v>
      </c>
      <c r="B8" s="12">
        <v>15</v>
      </c>
      <c r="C8" s="12"/>
    </row>
    <row r="9" spans="1:3" x14ac:dyDescent="0.3">
      <c r="A9" s="12">
        <v>6</v>
      </c>
      <c r="B9" s="12">
        <v>15</v>
      </c>
      <c r="C9" s="12"/>
    </row>
    <row r="10" spans="1:3" x14ac:dyDescent="0.3">
      <c r="A10" s="12">
        <v>7</v>
      </c>
      <c r="B10" s="12">
        <v>15</v>
      </c>
      <c r="C10" s="12"/>
    </row>
    <row r="11" spans="1:3" x14ac:dyDescent="0.3">
      <c r="A11" s="12">
        <v>8</v>
      </c>
      <c r="B11" s="12">
        <v>15</v>
      </c>
      <c r="C11" s="12"/>
    </row>
    <row r="12" spans="1:3" x14ac:dyDescent="0.3">
      <c r="A12" s="12">
        <v>9</v>
      </c>
      <c r="B12" s="12">
        <v>15</v>
      </c>
      <c r="C12" s="12"/>
    </row>
    <row r="13" spans="1:3" x14ac:dyDescent="0.3">
      <c r="A13" s="12">
        <v>10</v>
      </c>
      <c r="B13" s="12">
        <v>20</v>
      </c>
      <c r="C13" s="12"/>
    </row>
    <row r="14" spans="1:3" x14ac:dyDescent="0.3">
      <c r="A14" s="12">
        <v>11</v>
      </c>
      <c r="B14" s="12">
        <v>20</v>
      </c>
      <c r="C14" s="12"/>
    </row>
    <row r="15" spans="1:3" x14ac:dyDescent="0.3">
      <c r="A15" s="12">
        <v>12</v>
      </c>
      <c r="B15" s="12">
        <v>20</v>
      </c>
      <c r="C15" s="12"/>
    </row>
    <row r="16" spans="1:3" x14ac:dyDescent="0.3">
      <c r="A16" s="12">
        <v>13</v>
      </c>
      <c r="B16" s="12">
        <v>20</v>
      </c>
      <c r="C16" s="12"/>
    </row>
    <row r="17" spans="1:3" x14ac:dyDescent="0.3">
      <c r="A17" s="12">
        <v>14</v>
      </c>
      <c r="B17" s="12">
        <v>20</v>
      </c>
      <c r="C17" s="12"/>
    </row>
    <row r="18" spans="1:3" x14ac:dyDescent="0.3">
      <c r="A18" s="12">
        <v>15</v>
      </c>
      <c r="B18" s="12">
        <v>20</v>
      </c>
      <c r="C18" s="12"/>
    </row>
    <row r="19" spans="1:3" x14ac:dyDescent="0.3">
      <c r="A19" s="12">
        <v>16</v>
      </c>
      <c r="B19" s="12">
        <v>20</v>
      </c>
      <c r="C19" s="12"/>
    </row>
    <row r="20" spans="1:3" x14ac:dyDescent="0.3">
      <c r="A20" s="12">
        <v>17</v>
      </c>
      <c r="B20" s="12">
        <v>20</v>
      </c>
      <c r="C20" s="12"/>
    </row>
    <row r="21" spans="1:3" x14ac:dyDescent="0.3">
      <c r="A21" s="12">
        <v>18</v>
      </c>
      <c r="B21" s="12">
        <v>20</v>
      </c>
      <c r="C21" s="12"/>
    </row>
    <row r="22" spans="1:3" x14ac:dyDescent="0.3">
      <c r="A22" s="12">
        <v>19</v>
      </c>
      <c r="B22" s="12">
        <v>20</v>
      </c>
      <c r="C22" s="12"/>
    </row>
    <row r="23" spans="1:3" x14ac:dyDescent="0.3">
      <c r="A23" s="12">
        <v>20</v>
      </c>
      <c r="B23" s="12">
        <v>25</v>
      </c>
      <c r="C23" s="12"/>
    </row>
    <row r="24" spans="1:3" x14ac:dyDescent="0.3">
      <c r="A24" s="12">
        <v>21</v>
      </c>
      <c r="B24" s="12">
        <v>25</v>
      </c>
      <c r="C24" s="12"/>
    </row>
    <row r="25" spans="1:3" x14ac:dyDescent="0.3">
      <c r="A25" s="12">
        <v>22</v>
      </c>
      <c r="B25" s="12">
        <v>25</v>
      </c>
      <c r="C25" s="12"/>
    </row>
    <row r="26" spans="1:3" x14ac:dyDescent="0.3">
      <c r="A26" s="12">
        <v>23</v>
      </c>
      <c r="B26" s="12">
        <v>25</v>
      </c>
      <c r="C26" s="12"/>
    </row>
    <row r="27" spans="1:3" x14ac:dyDescent="0.3">
      <c r="A27" s="12">
        <v>24</v>
      </c>
      <c r="B27" s="12">
        <v>25</v>
      </c>
      <c r="C27" s="12"/>
    </row>
    <row r="28" spans="1:3" x14ac:dyDescent="0.3">
      <c r="A28" s="12">
        <v>25</v>
      </c>
      <c r="B28" s="12">
        <v>25</v>
      </c>
      <c r="C28" s="12"/>
    </row>
    <row r="29" spans="1:3" x14ac:dyDescent="0.3">
      <c r="A29" s="12">
        <v>26</v>
      </c>
      <c r="B29" s="12">
        <v>25</v>
      </c>
      <c r="C29" s="12"/>
    </row>
    <row r="30" spans="1:3" x14ac:dyDescent="0.3">
      <c r="A30" s="12">
        <v>27</v>
      </c>
      <c r="B30" s="12">
        <v>25</v>
      </c>
      <c r="C30" s="12"/>
    </row>
    <row r="31" spans="1:3" x14ac:dyDescent="0.3">
      <c r="A31" s="12">
        <v>28</v>
      </c>
      <c r="B31" s="12">
        <v>25</v>
      </c>
      <c r="C31" s="12"/>
    </row>
    <row r="32" spans="1:3" x14ac:dyDescent="0.3">
      <c r="A32" s="12">
        <v>29</v>
      </c>
      <c r="B32" s="12">
        <v>25</v>
      </c>
      <c r="C32" s="12"/>
    </row>
    <row r="33" spans="1:3" x14ac:dyDescent="0.3">
      <c r="A33" s="12">
        <v>30</v>
      </c>
      <c r="B33" s="12">
        <v>30</v>
      </c>
      <c r="C33" s="1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DDB75-8CF3-44E1-9C7A-834C38289BEB}">
  <sheetPr>
    <tabColor rgb="FFFFFF00"/>
  </sheetPr>
  <dimension ref="A1:G3"/>
  <sheetViews>
    <sheetView workbookViewId="0">
      <selection activeCell="C17" sqref="C17"/>
    </sheetView>
  </sheetViews>
  <sheetFormatPr defaultRowHeight="14.4" x14ac:dyDescent="0.3"/>
  <cols>
    <col min="1" max="1" width="8.88671875" bestFit="1" customWidth="1"/>
    <col min="4" max="4" width="11.109375" bestFit="1" customWidth="1"/>
  </cols>
  <sheetData>
    <row r="1" spans="1:7" x14ac:dyDescent="0.3">
      <c r="A1" t="s">
        <v>331</v>
      </c>
      <c r="B1" s="18" t="s">
        <v>42</v>
      </c>
      <c r="C1" s="18" t="s">
        <v>43</v>
      </c>
      <c r="D1" s="18" t="s">
        <v>44</v>
      </c>
      <c r="E1" s="18" t="s">
        <v>45</v>
      </c>
      <c r="F1" s="18" t="s">
        <v>46</v>
      </c>
      <c r="G1" s="18" t="s">
        <v>47</v>
      </c>
    </row>
    <row r="2" spans="1:7" x14ac:dyDescent="0.3">
      <c r="A2">
        <v>10</v>
      </c>
      <c r="B2" s="19">
        <v>421</v>
      </c>
      <c r="C2" s="20">
        <v>255</v>
      </c>
      <c r="D2" s="20">
        <v>4192</v>
      </c>
      <c r="E2" s="21">
        <f>C2/D2</f>
        <v>6.0830152671755726E-2</v>
      </c>
      <c r="F2" s="22">
        <v>1</v>
      </c>
      <c r="G2" s="21">
        <f>E2*F2</f>
        <v>6.0830152671755726E-2</v>
      </c>
    </row>
    <row r="3" spans="1:7" x14ac:dyDescent="0.3">
      <c r="A3">
        <v>10</v>
      </c>
      <c r="B3" s="19">
        <v>458</v>
      </c>
      <c r="C3" s="20">
        <v>165</v>
      </c>
      <c r="D3" s="20">
        <v>3406</v>
      </c>
      <c r="E3" s="21">
        <f>C3/D3</f>
        <v>4.8443922489724019E-2</v>
      </c>
      <c r="F3" s="22">
        <v>0.56000000000000005</v>
      </c>
      <c r="G3" s="21">
        <f>E3*F3</f>
        <v>2.7128596594245453E-2</v>
      </c>
    </row>
  </sheetData>
  <pageMargins left="0.7" right="0.7" top="0.75" bottom="0.75" header="0.3" footer="0.3"/>
  <legacyDrawing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770FDE-BAAA-47D2-A0A3-4429FDE39FDE}">
  <sheetPr>
    <tabColor rgb="FFFFFF00"/>
  </sheetPr>
  <dimension ref="A1:C3"/>
  <sheetViews>
    <sheetView workbookViewId="0">
      <selection activeCell="F9" sqref="F9"/>
    </sheetView>
  </sheetViews>
  <sheetFormatPr defaultRowHeight="14.4" x14ac:dyDescent="0.3"/>
  <cols>
    <col min="1" max="1" width="8.88671875" bestFit="1" customWidth="1"/>
  </cols>
  <sheetData>
    <row r="1" spans="1:3" x14ac:dyDescent="0.3">
      <c r="A1" t="s">
        <v>331</v>
      </c>
      <c r="B1" s="18" t="s">
        <v>42</v>
      </c>
      <c r="C1" s="18" t="s">
        <v>46</v>
      </c>
    </row>
    <row r="2" spans="1:3" x14ac:dyDescent="0.3">
      <c r="A2">
        <v>10</v>
      </c>
      <c r="B2" s="19">
        <v>421</v>
      </c>
      <c r="C2" s="22">
        <v>1</v>
      </c>
    </row>
    <row r="3" spans="1:3" x14ac:dyDescent="0.3">
      <c r="A3">
        <v>10</v>
      </c>
      <c r="B3" s="19">
        <v>458</v>
      </c>
      <c r="C3" s="22">
        <v>0.56000000000000005</v>
      </c>
    </row>
  </sheetData>
  <pageMargins left="0.7" right="0.7" top="0.75" bottom="0.75" header="0.3" footer="0.3"/>
  <legacy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59BD8-EA7E-4FFF-950F-E45732A107AC}">
  <dimension ref="A1:D3"/>
  <sheetViews>
    <sheetView workbookViewId="0">
      <selection activeCell="B3" sqref="B3"/>
    </sheetView>
  </sheetViews>
  <sheetFormatPr defaultRowHeight="14.4" x14ac:dyDescent="0.3"/>
  <cols>
    <col min="1" max="1" width="4" bestFit="1" customWidth="1"/>
    <col min="2" max="2" width="6.33203125" bestFit="1" customWidth="1"/>
    <col min="3" max="3" width="10" bestFit="1" customWidth="1"/>
  </cols>
  <sheetData>
    <row r="1" spans="1:4" x14ac:dyDescent="0.3">
      <c r="A1" t="s">
        <v>331</v>
      </c>
      <c r="B1" t="s">
        <v>1</v>
      </c>
      <c r="C1" t="s">
        <v>314</v>
      </c>
      <c r="D1" t="s">
        <v>19</v>
      </c>
    </row>
    <row r="2" spans="1:4" x14ac:dyDescent="0.3">
      <c r="A2" t="s">
        <v>21</v>
      </c>
      <c r="B2" t="s">
        <v>53</v>
      </c>
      <c r="C2" t="s">
        <v>83</v>
      </c>
      <c r="D2" s="23">
        <v>0.02</v>
      </c>
    </row>
    <row r="3" spans="1:4" x14ac:dyDescent="0.3">
      <c r="A3" t="s">
        <v>31</v>
      </c>
      <c r="B3" t="s">
        <v>53</v>
      </c>
      <c r="C3" t="s">
        <v>83</v>
      </c>
      <c r="D3" s="1">
        <v>2.5000000000000001E-2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78D14A-C686-4837-92E9-E340EAE12660}">
  <dimension ref="A1:AF356"/>
  <sheetViews>
    <sheetView topLeftCell="A11" zoomScale="80" zoomScaleNormal="80" workbookViewId="0">
      <selection activeCell="F27" sqref="F27"/>
    </sheetView>
  </sheetViews>
  <sheetFormatPr defaultColWidth="9.109375" defaultRowHeight="14.4" outlineLevelCol="1" x14ac:dyDescent="0.3"/>
  <cols>
    <col min="1" max="1" width="4.109375" style="12" customWidth="1"/>
    <col min="2" max="2" width="16.5546875" style="12" bestFit="1" customWidth="1"/>
    <col min="3" max="3" width="8.33203125" style="114" customWidth="1"/>
    <col min="4" max="4" width="7.6640625" style="12" customWidth="1"/>
    <col min="5" max="5" width="31.88671875" style="12" customWidth="1"/>
    <col min="6" max="6" width="7.109375" style="106" customWidth="1" outlineLevel="1"/>
    <col min="7" max="7" width="6.6640625" style="106" bestFit="1" customWidth="1" outlineLevel="1"/>
    <col min="8" max="8" width="6.88671875" style="106" bestFit="1" customWidth="1" outlineLevel="1"/>
    <col min="9" max="9" width="7.44140625" style="106" bestFit="1" customWidth="1" outlineLevel="1"/>
    <col min="10" max="10" width="12.109375" style="12" customWidth="1"/>
    <col min="11" max="11" width="11.88671875" style="107" customWidth="1" outlineLevel="1"/>
    <col min="12" max="12" width="8.6640625" style="107" customWidth="1" outlineLevel="1"/>
    <col min="13" max="14" width="11.33203125" style="107" customWidth="1" outlineLevel="1"/>
    <col min="15" max="15" width="10.88671875" style="107" customWidth="1" outlineLevel="1"/>
    <col min="16" max="16" width="22.109375" style="107" bestFit="1" customWidth="1" outlineLevel="1"/>
    <col min="17" max="28" width="11.109375" style="107" customWidth="1"/>
    <col min="29" max="29" width="12.109375" style="12" bestFit="1" customWidth="1"/>
    <col min="30" max="30" width="13.33203125" style="12" bestFit="1" customWidth="1"/>
    <col min="31" max="31" width="9.109375" style="12" outlineLevel="1"/>
    <col min="32" max="32" width="11" style="12" customWidth="1" outlineLevel="1"/>
    <col min="33" max="16384" width="9.109375" style="12"/>
  </cols>
  <sheetData>
    <row r="1" spans="1:32" ht="20.399999999999999" x14ac:dyDescent="0.45">
      <c r="A1" s="105" t="s">
        <v>443</v>
      </c>
      <c r="C1" s="12"/>
      <c r="F1" s="192"/>
      <c r="G1" s="193"/>
      <c r="H1" s="193"/>
      <c r="I1" s="194" t="s">
        <v>444</v>
      </c>
      <c r="J1" s="194"/>
      <c r="K1" s="194"/>
      <c r="L1" s="194"/>
      <c r="M1" s="194"/>
      <c r="N1" s="195"/>
      <c r="P1" s="146" t="s">
        <v>445</v>
      </c>
      <c r="Q1" s="147">
        <v>1</v>
      </c>
      <c r="R1" s="147">
        <v>2</v>
      </c>
      <c r="S1" s="147">
        <v>3</v>
      </c>
      <c r="T1" s="147">
        <v>4</v>
      </c>
      <c r="U1" s="147">
        <v>5</v>
      </c>
      <c r="V1" s="147">
        <v>6</v>
      </c>
      <c r="W1" s="147">
        <v>7</v>
      </c>
      <c r="X1" s="147">
        <v>8</v>
      </c>
      <c r="Y1" s="147">
        <v>9</v>
      </c>
      <c r="Z1" s="147">
        <v>10</v>
      </c>
      <c r="AA1" s="147">
        <v>11</v>
      </c>
      <c r="AB1" s="147">
        <v>12</v>
      </c>
      <c r="AC1" s="148" t="s">
        <v>446</v>
      </c>
    </row>
    <row r="2" spans="1:32" ht="20.399999999999999" x14ac:dyDescent="0.45">
      <c r="A2" s="105" t="s">
        <v>447</v>
      </c>
      <c r="C2" s="12"/>
      <c r="D2" s="108" t="str">
        <f>VLOOKUP(D3,WH_LU,2,FALSE)</f>
        <v>Canton</v>
      </c>
      <c r="F2" s="131" t="s">
        <v>459</v>
      </c>
      <c r="G2" s="132"/>
      <c r="H2" s="132"/>
      <c r="I2" s="133" t="s">
        <v>42</v>
      </c>
      <c r="J2" s="133" t="s">
        <v>43</v>
      </c>
      <c r="K2" s="133" t="s">
        <v>44</v>
      </c>
      <c r="L2" s="133" t="s">
        <v>45</v>
      </c>
      <c r="M2" s="133" t="s">
        <v>46</v>
      </c>
      <c r="N2" s="134" t="s">
        <v>47</v>
      </c>
      <c r="P2" s="149" t="s">
        <v>48</v>
      </c>
      <c r="Q2" s="188">
        <v>22</v>
      </c>
      <c r="R2" s="188">
        <v>20</v>
      </c>
      <c r="S2" s="188">
        <v>22</v>
      </c>
      <c r="T2" s="188">
        <v>21</v>
      </c>
      <c r="U2" s="188">
        <v>20</v>
      </c>
      <c r="V2" s="188">
        <v>22</v>
      </c>
      <c r="W2" s="188">
        <v>22</v>
      </c>
      <c r="X2" s="188">
        <v>21</v>
      </c>
      <c r="Y2" s="188">
        <v>21</v>
      </c>
      <c r="Z2" s="188">
        <v>22</v>
      </c>
      <c r="AA2" s="188">
        <v>19</v>
      </c>
      <c r="AB2" s="188">
        <v>21</v>
      </c>
      <c r="AC2" s="150">
        <f>SUM(Q2:AB2)</f>
        <v>253</v>
      </c>
    </row>
    <row r="3" spans="1:32" ht="20.399999999999999" x14ac:dyDescent="0.45">
      <c r="A3" s="105" t="s">
        <v>448</v>
      </c>
      <c r="C3" s="12"/>
      <c r="D3" s="109">
        <v>10</v>
      </c>
      <c r="F3" s="180">
        <f>COUNTIFS(G:G,I3)</f>
        <v>4</v>
      </c>
      <c r="G3" s="132"/>
      <c r="H3" s="132"/>
      <c r="I3" s="151">
        <v>421</v>
      </c>
      <c r="J3" s="182">
        <f>SUMIFS($AF$13:$AF$131,$F$13:$F$131,$D$3,$G$13:$G$131,$I3)</f>
        <v>70</v>
      </c>
      <c r="K3" s="182">
        <f>COUNTIFS($F$13:$F$131,$D$3,$G$13:$G$131,$I3)*AC6</f>
        <v>1048</v>
      </c>
      <c r="L3" s="184">
        <f>IF(K3=0,0,J3/K3)</f>
        <v>6.6793893129770993E-2</v>
      </c>
      <c r="M3" s="138">
        <v>1</v>
      </c>
      <c r="N3" s="185">
        <f>+L3*M3</f>
        <v>6.6793893129770993E-2</v>
      </c>
      <c r="P3" s="149" t="s">
        <v>49</v>
      </c>
      <c r="Q3" s="188">
        <v>1</v>
      </c>
      <c r="R3" s="188">
        <v>0</v>
      </c>
      <c r="S3" s="188">
        <v>0</v>
      </c>
      <c r="T3" s="188">
        <v>1</v>
      </c>
      <c r="U3" s="188">
        <v>1</v>
      </c>
      <c r="V3" s="188">
        <v>0</v>
      </c>
      <c r="W3" s="188">
        <v>1</v>
      </c>
      <c r="X3" s="188">
        <v>0</v>
      </c>
      <c r="Y3" s="188">
        <v>1</v>
      </c>
      <c r="Z3" s="188">
        <v>0</v>
      </c>
      <c r="AA3" s="188">
        <v>2</v>
      </c>
      <c r="AB3" s="188">
        <v>2</v>
      </c>
      <c r="AC3" s="150">
        <f>SUM(Q3:AB3)</f>
        <v>9</v>
      </c>
    </row>
    <row r="4" spans="1:32" ht="20.399999999999999" x14ac:dyDescent="0.45">
      <c r="A4" s="105" t="s">
        <v>449</v>
      </c>
      <c r="C4" s="12"/>
      <c r="F4" s="181">
        <f>COUNTIFS(G:G,I4)</f>
        <v>5</v>
      </c>
      <c r="G4" s="141"/>
      <c r="H4" s="141"/>
      <c r="I4" s="179">
        <v>458</v>
      </c>
      <c r="J4" s="183">
        <f>SUMIFS($AF$13:$AF$131,$F$13:$F$131,$D$3,$G$13:$G$131,$I4)</f>
        <v>70</v>
      </c>
      <c r="K4" s="183">
        <f>COUNTIFS($F$13:$F$131,$D$3,$G$13:$G$131,$I4)*AC6</f>
        <v>1310</v>
      </c>
      <c r="L4" s="186">
        <f>IF(K4=0,0,J4/K4)</f>
        <v>5.3435114503816793E-2</v>
      </c>
      <c r="M4" s="144">
        <v>0.56000000000000005</v>
      </c>
      <c r="N4" s="187">
        <f>+L4*M4</f>
        <v>2.9923664122137407E-2</v>
      </c>
      <c r="P4" s="149" t="s">
        <v>50</v>
      </c>
      <c r="Q4" s="151">
        <f>SUM(Q2:Q3)</f>
        <v>23</v>
      </c>
      <c r="R4" s="151">
        <f t="shared" ref="R4:AB4" si="0">SUM(R2:R3)</f>
        <v>20</v>
      </c>
      <c r="S4" s="151">
        <f t="shared" si="0"/>
        <v>22</v>
      </c>
      <c r="T4" s="151">
        <f t="shared" si="0"/>
        <v>22</v>
      </c>
      <c r="U4" s="151">
        <f t="shared" si="0"/>
        <v>21</v>
      </c>
      <c r="V4" s="151">
        <f t="shared" si="0"/>
        <v>22</v>
      </c>
      <c r="W4" s="151">
        <f t="shared" si="0"/>
        <v>23</v>
      </c>
      <c r="X4" s="151">
        <f t="shared" si="0"/>
        <v>21</v>
      </c>
      <c r="Y4" s="151">
        <f t="shared" si="0"/>
        <v>22</v>
      </c>
      <c r="Z4" s="151">
        <f t="shared" si="0"/>
        <v>22</v>
      </c>
      <c r="AA4" s="151">
        <f t="shared" si="0"/>
        <v>21</v>
      </c>
      <c r="AB4" s="151">
        <f t="shared" si="0"/>
        <v>23</v>
      </c>
      <c r="AC4" s="150">
        <f>SUM(Q4:AB4)</f>
        <v>262</v>
      </c>
    </row>
    <row r="5" spans="1:32" x14ac:dyDescent="0.3">
      <c r="C5" s="12"/>
      <c r="J5" s="110"/>
      <c r="K5" s="110"/>
      <c r="P5" s="149" t="s">
        <v>51</v>
      </c>
      <c r="Q5" s="191">
        <v>0</v>
      </c>
      <c r="R5" s="191">
        <v>0</v>
      </c>
      <c r="S5" s="191">
        <v>0</v>
      </c>
      <c r="T5" s="191">
        <v>0</v>
      </c>
      <c r="U5" s="191">
        <v>0</v>
      </c>
      <c r="V5" s="191">
        <v>0</v>
      </c>
      <c r="W5" s="191">
        <v>0</v>
      </c>
      <c r="X5" s="191">
        <v>0</v>
      </c>
      <c r="Y5" s="191">
        <v>0</v>
      </c>
      <c r="Z5" s="191">
        <v>0</v>
      </c>
      <c r="AA5" s="191">
        <v>0</v>
      </c>
      <c r="AB5" s="191">
        <v>0</v>
      </c>
      <c r="AC5" s="150">
        <f>SUM(Q5:AB5)</f>
        <v>0</v>
      </c>
    </row>
    <row r="6" spans="1:32" x14ac:dyDescent="0.3">
      <c r="C6" s="12"/>
      <c r="J6" s="110"/>
      <c r="K6" s="110"/>
      <c r="P6" s="149" t="s">
        <v>52</v>
      </c>
      <c r="Q6" s="151">
        <f>SUM(Q4:Q5)</f>
        <v>23</v>
      </c>
      <c r="R6" s="151">
        <f t="shared" ref="R6:AB6" si="1">SUM(R4:R5)</f>
        <v>20</v>
      </c>
      <c r="S6" s="151">
        <f t="shared" si="1"/>
        <v>22</v>
      </c>
      <c r="T6" s="151">
        <f t="shared" si="1"/>
        <v>22</v>
      </c>
      <c r="U6" s="151">
        <f t="shared" si="1"/>
        <v>21</v>
      </c>
      <c r="V6" s="151">
        <f t="shared" si="1"/>
        <v>22</v>
      </c>
      <c r="W6" s="151">
        <f t="shared" si="1"/>
        <v>23</v>
      </c>
      <c r="X6" s="151">
        <f t="shared" si="1"/>
        <v>21</v>
      </c>
      <c r="Y6" s="151">
        <f t="shared" si="1"/>
        <v>22</v>
      </c>
      <c r="Z6" s="151">
        <f t="shared" si="1"/>
        <v>22</v>
      </c>
      <c r="AA6" s="151">
        <f t="shared" si="1"/>
        <v>21</v>
      </c>
      <c r="AB6" s="151">
        <f t="shared" si="1"/>
        <v>23</v>
      </c>
      <c r="AC6" s="150">
        <f>SUM(Q6:AB6)</f>
        <v>262</v>
      </c>
    </row>
    <row r="7" spans="1:32" x14ac:dyDescent="0.3">
      <c r="B7" s="112"/>
      <c r="C7" s="112"/>
      <c r="D7" s="112"/>
      <c r="E7" s="112"/>
      <c r="J7" s="110"/>
      <c r="K7" s="110"/>
      <c r="P7" s="152" t="s">
        <v>476</v>
      </c>
      <c r="Q7" s="189">
        <v>4.4084253535967226E-2</v>
      </c>
      <c r="R7" s="189">
        <v>4.5921161169608836E-2</v>
      </c>
      <c r="S7" s="189">
        <v>4.4084253535967226E-2</v>
      </c>
      <c r="T7" s="189">
        <v>7.1013601680453203E-2</v>
      </c>
      <c r="U7" s="189">
        <v>6.2688972322531053E-2</v>
      </c>
      <c r="V7" s="189">
        <v>5.7167264993040819E-2</v>
      </c>
      <c r="W7" s="189">
        <v>3.3346348547317883E-2</v>
      </c>
      <c r="X7" s="189">
        <v>3.8756318346501076E-2</v>
      </c>
      <c r="Y7" s="189">
        <v>3.8756318346501076E-2</v>
      </c>
      <c r="Z7" s="189">
        <v>8.6518826196910949E-3</v>
      </c>
      <c r="AA7" s="189">
        <v>1.493811519953947E-2</v>
      </c>
      <c r="AB7" s="189">
        <v>1.35714740602249E-2</v>
      </c>
      <c r="AC7" s="153"/>
      <c r="AE7" s="113"/>
    </row>
    <row r="8" spans="1:32" x14ac:dyDescent="0.3">
      <c r="B8" s="112"/>
      <c r="C8" s="112"/>
      <c r="D8" s="112"/>
      <c r="E8" s="112"/>
      <c r="J8" s="110"/>
      <c r="P8" s="152" t="s">
        <v>477</v>
      </c>
      <c r="Q8" s="189">
        <v>7.4999999999999997E-2</v>
      </c>
      <c r="R8" s="189">
        <v>7.4999999999999997E-2</v>
      </c>
      <c r="S8" s="189">
        <v>7.4999999999999997E-2</v>
      </c>
      <c r="T8" s="189">
        <v>7.4999999999999997E-2</v>
      </c>
      <c r="U8" s="189">
        <v>7.4999999999999997E-2</v>
      </c>
      <c r="V8" s="189">
        <v>7.4999999999999997E-2</v>
      </c>
      <c r="W8" s="189">
        <v>7.4999999999999997E-2</v>
      </c>
      <c r="X8" s="189">
        <v>7.4999999999999997E-2</v>
      </c>
      <c r="Y8" s="189">
        <v>7.4999999999999997E-2</v>
      </c>
      <c r="Z8" s="189">
        <v>7.4999999999999997E-2</v>
      </c>
      <c r="AA8" s="189">
        <v>7.4999999999999997E-2</v>
      </c>
      <c r="AB8" s="189">
        <v>7.4999999999999997E-2</v>
      </c>
      <c r="AC8" s="154"/>
      <c r="AE8" s="113"/>
    </row>
    <row r="9" spans="1:32" x14ac:dyDescent="0.3">
      <c r="B9" s="112"/>
      <c r="C9" s="112"/>
      <c r="D9" s="112"/>
      <c r="E9" s="112"/>
      <c r="J9" s="106"/>
      <c r="K9" s="106"/>
      <c r="L9" s="106"/>
      <c r="M9" s="106"/>
      <c r="N9" s="106"/>
      <c r="O9" s="106"/>
      <c r="P9" s="155" t="s">
        <v>478</v>
      </c>
      <c r="Q9" s="190">
        <f>+Q7</f>
        <v>4.4084253535967226E-2</v>
      </c>
      <c r="R9" s="190">
        <f t="shared" ref="R9:AB9" si="2">+R7</f>
        <v>4.5921161169608836E-2</v>
      </c>
      <c r="S9" s="190">
        <f t="shared" si="2"/>
        <v>4.4084253535967226E-2</v>
      </c>
      <c r="T9" s="190">
        <f t="shared" si="2"/>
        <v>7.1013601680453203E-2</v>
      </c>
      <c r="U9" s="190">
        <f t="shared" si="2"/>
        <v>6.2688972322531053E-2</v>
      </c>
      <c r="V9" s="190">
        <f t="shared" si="2"/>
        <v>5.7167264993040819E-2</v>
      </c>
      <c r="W9" s="190">
        <f t="shared" si="2"/>
        <v>3.3346348547317883E-2</v>
      </c>
      <c r="X9" s="190">
        <f t="shared" si="2"/>
        <v>3.8756318346501076E-2</v>
      </c>
      <c r="Y9" s="190">
        <f t="shared" si="2"/>
        <v>3.8756318346501076E-2</v>
      </c>
      <c r="Z9" s="190">
        <f t="shared" si="2"/>
        <v>8.6518826196910949E-3</v>
      </c>
      <c r="AA9" s="190">
        <f t="shared" si="2"/>
        <v>1.493811519953947E-2</v>
      </c>
      <c r="AB9" s="190">
        <f t="shared" si="2"/>
        <v>1.35714740602249E-2</v>
      </c>
      <c r="AC9" s="156"/>
      <c r="AE9" s="113"/>
    </row>
    <row r="10" spans="1:32" x14ac:dyDescent="0.3">
      <c r="B10" s="112"/>
      <c r="C10" s="112"/>
      <c r="D10" s="112"/>
      <c r="E10" s="112"/>
      <c r="J10" s="110"/>
      <c r="Q10" s="115"/>
      <c r="R10" s="115"/>
      <c r="S10" s="115"/>
      <c r="T10" s="115"/>
      <c r="U10" s="115"/>
      <c r="V10" s="115"/>
      <c r="W10" s="115"/>
      <c r="X10" s="115"/>
      <c r="Y10" s="115"/>
      <c r="Z10" s="115"/>
      <c r="AA10" s="115"/>
      <c r="AB10" s="115"/>
      <c r="AC10" s="115"/>
      <c r="AE10" s="113"/>
    </row>
    <row r="11" spans="1:32" x14ac:dyDescent="0.3">
      <c r="C11" s="12"/>
      <c r="H11" s="116"/>
      <c r="I11" s="116"/>
      <c r="J11" s="116"/>
      <c r="K11" s="116"/>
      <c r="L11" s="116"/>
      <c r="M11" s="116"/>
      <c r="N11" s="107" t="s">
        <v>450</v>
      </c>
      <c r="P11" s="116"/>
      <c r="Q11" s="117"/>
      <c r="R11" s="12"/>
      <c r="S11" s="118"/>
      <c r="T11" s="20"/>
      <c r="U11" s="118"/>
      <c r="V11" s="20"/>
      <c r="W11" s="118"/>
      <c r="X11" s="20"/>
      <c r="Y11" s="118"/>
      <c r="Z11" s="20"/>
      <c r="AA11" s="20"/>
      <c r="AB11" s="20"/>
      <c r="AC11" s="20"/>
      <c r="AD11" s="111"/>
      <c r="AE11" s="119"/>
    </row>
    <row r="12" spans="1:32" x14ac:dyDescent="0.3">
      <c r="A12" s="7"/>
      <c r="C12" s="12"/>
      <c r="J12" s="110"/>
      <c r="K12" s="120"/>
      <c r="L12" s="121"/>
      <c r="M12" s="121"/>
      <c r="N12" s="122">
        <v>0.02</v>
      </c>
      <c r="P12" s="121"/>
      <c r="Q12" s="200" t="s">
        <v>451</v>
      </c>
      <c r="R12" s="201"/>
      <c r="S12" s="201"/>
      <c r="T12" s="201"/>
      <c r="U12" s="201"/>
      <c r="V12" s="201"/>
      <c r="W12" s="201"/>
      <c r="X12" s="201"/>
      <c r="Y12" s="201"/>
      <c r="Z12" s="201"/>
      <c r="AA12" s="201"/>
      <c r="AB12" s="202"/>
      <c r="AC12" s="111" t="s">
        <v>467</v>
      </c>
      <c r="AD12" s="20"/>
      <c r="AE12" s="203" t="s">
        <v>452</v>
      </c>
      <c r="AF12" s="204"/>
    </row>
    <row r="13" spans="1:32" ht="43.2" x14ac:dyDescent="0.3">
      <c r="A13" s="164" t="s">
        <v>68</v>
      </c>
      <c r="B13" s="164" t="s">
        <v>69</v>
      </c>
      <c r="C13" s="164" t="s">
        <v>70</v>
      </c>
      <c r="D13" s="164" t="s">
        <v>38</v>
      </c>
      <c r="E13" s="165" t="s">
        <v>71</v>
      </c>
      <c r="F13" s="165" t="s">
        <v>72</v>
      </c>
      <c r="G13" s="165" t="s">
        <v>73</v>
      </c>
      <c r="H13" s="165" t="s">
        <v>74</v>
      </c>
      <c r="I13" s="165" t="s">
        <v>75</v>
      </c>
      <c r="J13" s="166" t="s">
        <v>76</v>
      </c>
      <c r="K13" s="167" t="s">
        <v>77</v>
      </c>
      <c r="L13" s="168" t="s">
        <v>78</v>
      </c>
      <c r="M13" s="167" t="s">
        <v>79</v>
      </c>
      <c r="N13" s="169" t="s">
        <v>80</v>
      </c>
      <c r="O13" s="170" t="s">
        <v>81</v>
      </c>
      <c r="P13" s="27" t="s">
        <v>82</v>
      </c>
      <c r="Q13" s="42" t="s">
        <v>316</v>
      </c>
      <c r="R13" s="42" t="s">
        <v>317</v>
      </c>
      <c r="S13" s="42" t="s">
        <v>318</v>
      </c>
      <c r="T13" s="42" t="s">
        <v>319</v>
      </c>
      <c r="U13" s="42" t="s">
        <v>59</v>
      </c>
      <c r="V13" s="42" t="s">
        <v>320</v>
      </c>
      <c r="W13" s="42" t="s">
        <v>321</v>
      </c>
      <c r="X13" s="42" t="s">
        <v>322</v>
      </c>
      <c r="Y13" s="42" t="s">
        <v>323</v>
      </c>
      <c r="Z13" s="42" t="s">
        <v>324</v>
      </c>
      <c r="AA13" s="42" t="s">
        <v>325</v>
      </c>
      <c r="AB13" s="42" t="s">
        <v>326</v>
      </c>
      <c r="AC13" s="29" t="s">
        <v>327</v>
      </c>
      <c r="AD13" s="124"/>
      <c r="AE13" s="125" t="s">
        <v>453</v>
      </c>
      <c r="AF13" s="129" t="s">
        <v>454</v>
      </c>
    </row>
    <row r="14" spans="1:32" x14ac:dyDescent="0.3">
      <c r="A14" s="164">
        <f t="shared" ref="A14:A25" si="3">+F14</f>
        <v>10</v>
      </c>
      <c r="B14" s="171" t="str">
        <f t="shared" ref="B14:B25" si="4">VLOOKUP(A14,WH_LU,3,FALSE)</f>
        <v>CN</v>
      </c>
      <c r="C14" s="164" t="str">
        <f t="shared" ref="C14:C25" si="5">IF(H14="S","S",VLOOKUP(G14,dept_lu,2,FALSE))</f>
        <v>D</v>
      </c>
      <c r="D14" s="164" t="str">
        <f t="shared" ref="D14:D25" si="6">IF(H14="H",VLOOKUP(G14,dept_lu,3,FALSE),"F")</f>
        <v>V</v>
      </c>
      <c r="E14" s="165" t="s">
        <v>332</v>
      </c>
      <c r="F14" s="173">
        <v>10</v>
      </c>
      <c r="G14" s="173">
        <v>311</v>
      </c>
      <c r="H14" s="173" t="s">
        <v>83</v>
      </c>
      <c r="I14" s="164">
        <v>1</v>
      </c>
      <c r="J14" s="174">
        <v>43831</v>
      </c>
      <c r="K14" s="175">
        <v>11.5</v>
      </c>
      <c r="L14" s="176">
        <f t="shared" ref="L14:L25" si="7">IF(H14="H",VLOOKUP(I14,Diff_LU,2,FALSE),0)</f>
        <v>0</v>
      </c>
      <c r="M14" s="177"/>
      <c r="N14" s="172"/>
      <c r="O14" s="35">
        <f t="shared" ref="O14:O25" si="8">IF(M14="",MONTH(J14),MONTH(M14))</f>
        <v>1</v>
      </c>
      <c r="P14" s="36">
        <f t="shared" ref="P14:P17" si="9">(K14*(1+N14))+L14</f>
        <v>11.5</v>
      </c>
      <c r="Q14" s="43">
        <f>IF($C14="I",IF(Q$1&lt;$O14,$K14*Q$6*8*(1+Q$9)*(1+VLOOKUP($G14,$I$2:$N$7,6,FALSE)),$P14*Q$6*8*(1+Q$9)*(1+VLOOKUP($G14,$I$2:$N$7,6,FALSE))),$P14*Q$6*8*(1+Q$7)*(1-Q$8))</f>
        <v>2043.5861094459483</v>
      </c>
      <c r="R14" s="43">
        <f>IF($C14="I",IF(R$1&lt;$O14,$K14*R$6*8*(1+R$9)*(1+VLOOKUP($G14,$I$2:$N$7,6,FALSE)),$P14*R$6*8*(1+R$9)*(1+VLOOKUP($G14,$I$2:$N$7,6,FALSE))),$P14*R$6*8*(1+R$7)*(1-R$8))</f>
        <v>1780.1578163106744</v>
      </c>
      <c r="S14" s="43">
        <f t="shared" ref="S14:AB20" si="10">IF($C14="I",IF(S$1&lt;$O14,$K14*S$6*8*(1+S$9)*(1+VLOOKUP($G14,$I$2:$N$7,6,FALSE)),$P14*S$6*8*(1+S$9)*(1+VLOOKUP($G14,$I$2:$N$7,6,FALSE))),$P14*S$6*8*(1+S$7)*(1-S$8))</f>
        <v>1954.7345394700376</v>
      </c>
      <c r="T14" s="43">
        <f t="shared" si="10"/>
        <v>2005.1516650661445</v>
      </c>
      <c r="U14" s="43">
        <f t="shared" si="10"/>
        <v>1899.131462437595</v>
      </c>
      <c r="V14" s="43">
        <f t="shared" si="10"/>
        <v>1979.228553519971</v>
      </c>
      <c r="W14" s="43">
        <f t="shared" si="10"/>
        <v>2022.5688080116656</v>
      </c>
      <c r="X14" s="43">
        <f t="shared" si="10"/>
        <v>1856.3614165170322</v>
      </c>
      <c r="Y14" s="43">
        <f t="shared" si="10"/>
        <v>1944.7595792083196</v>
      </c>
      <c r="Z14" s="43">
        <f t="shared" si="10"/>
        <v>1888.3980546405858</v>
      </c>
      <c r="AA14" s="43">
        <f t="shared" si="10"/>
        <v>1813.7959056730974</v>
      </c>
      <c r="AB14" s="43">
        <f t="shared" si="10"/>
        <v>1983.8634461780782</v>
      </c>
      <c r="AC14" s="43">
        <f t="shared" ref="AC14:AC17" si="11">SUM(Q14:AB14)</f>
        <v>23171.737356479152</v>
      </c>
      <c r="AD14" s="126"/>
      <c r="AE14" s="127">
        <f t="shared" ref="AE14:AE17" si="12">2020-YEAR(J14)</f>
        <v>0</v>
      </c>
      <c r="AF14" s="13">
        <f>VLOOKUP('Calculated Wages (small sample)'!AE14,'VacationDay-Hrly'!$A$2:$C$38,3,FALSE)</f>
        <v>0</v>
      </c>
    </row>
    <row r="15" spans="1:32" x14ac:dyDescent="0.3">
      <c r="A15" s="164">
        <f t="shared" si="3"/>
        <v>10</v>
      </c>
      <c r="B15" s="171" t="str">
        <f t="shared" si="4"/>
        <v>CN</v>
      </c>
      <c r="C15" s="164" t="str">
        <f t="shared" si="5"/>
        <v>D</v>
      </c>
      <c r="D15" s="164" t="str">
        <f t="shared" si="6"/>
        <v>V</v>
      </c>
      <c r="E15" s="165" t="s">
        <v>333</v>
      </c>
      <c r="F15" s="173">
        <v>10</v>
      </c>
      <c r="G15" s="173">
        <v>311</v>
      </c>
      <c r="H15" s="173" t="s">
        <v>83</v>
      </c>
      <c r="I15" s="164" t="s">
        <v>8</v>
      </c>
      <c r="J15" s="174">
        <v>43891</v>
      </c>
      <c r="K15" s="175">
        <v>11.5</v>
      </c>
      <c r="L15" s="176">
        <f t="shared" si="7"/>
        <v>0.35</v>
      </c>
      <c r="M15" s="177"/>
      <c r="N15" s="172"/>
      <c r="O15" s="35">
        <f t="shared" si="8"/>
        <v>3</v>
      </c>
      <c r="P15" s="36">
        <f t="shared" si="9"/>
        <v>11.85</v>
      </c>
      <c r="Q15" s="43"/>
      <c r="R15" s="43">
        <f t="shared" ref="R15:W16" si="13">IF($C15="I",IF(R$1&lt;$O15,$K15*R$6*8*(1+R$9)*(1+VLOOKUP($G15,$I$2:$N$7,6,FALSE)),$P15*R$6*8*(1+R$9)*(1+VLOOKUP($G15,$I$2:$N$7,6,FALSE))),$P15*R$6*8*(1+R$7)*(1-R$8))</f>
        <v>1834.3365324592601</v>
      </c>
      <c r="S15" s="43">
        <f t="shared" si="13"/>
        <v>2014.2264602365169</v>
      </c>
      <c r="T15" s="43">
        <f t="shared" si="13"/>
        <v>2066.178020089897</v>
      </c>
      <c r="U15" s="43">
        <f t="shared" si="13"/>
        <v>1956.9311156422175</v>
      </c>
      <c r="V15" s="43">
        <f t="shared" si="13"/>
        <v>2039.4659442792747</v>
      </c>
      <c r="W15" s="43">
        <f t="shared" si="13"/>
        <v>2084.1252499946295</v>
      </c>
      <c r="X15" s="43">
        <f t="shared" si="10"/>
        <v>1912.8593726718984</v>
      </c>
      <c r="Y15" s="43">
        <f t="shared" si="10"/>
        <v>2003.9479142277032</v>
      </c>
      <c r="Z15" s="43">
        <f t="shared" si="10"/>
        <v>1945.8710389122555</v>
      </c>
      <c r="AA15" s="43">
        <f t="shared" si="10"/>
        <v>1868.9983897588002</v>
      </c>
      <c r="AB15" s="43">
        <f t="shared" si="10"/>
        <v>2044.241898887846</v>
      </c>
      <c r="AC15" s="43">
        <f t="shared" si="11"/>
        <v>21771.181937160298</v>
      </c>
      <c r="AD15" s="126"/>
      <c r="AE15" s="127">
        <f t="shared" si="12"/>
        <v>0</v>
      </c>
      <c r="AF15" s="13">
        <f>VLOOKUP('Calculated Wages (small sample)'!AE15,'VacationDay-Hrly'!$A$2:$C$38,3,FALSE)</f>
        <v>0</v>
      </c>
    </row>
    <row r="16" spans="1:32" x14ac:dyDescent="0.3">
      <c r="A16" s="164">
        <f t="shared" si="3"/>
        <v>10</v>
      </c>
      <c r="B16" s="171" t="str">
        <f t="shared" si="4"/>
        <v>CN</v>
      </c>
      <c r="C16" s="164" t="str">
        <f t="shared" si="5"/>
        <v>D</v>
      </c>
      <c r="D16" s="164" t="str">
        <f t="shared" si="6"/>
        <v>V</v>
      </c>
      <c r="E16" s="165" t="s">
        <v>334</v>
      </c>
      <c r="F16" s="173">
        <v>10</v>
      </c>
      <c r="G16" s="173">
        <v>312</v>
      </c>
      <c r="H16" s="173" t="s">
        <v>83</v>
      </c>
      <c r="I16" s="164">
        <v>1</v>
      </c>
      <c r="J16" s="174">
        <v>43922</v>
      </c>
      <c r="K16" s="175">
        <v>11.5</v>
      </c>
      <c r="L16" s="176">
        <f t="shared" si="7"/>
        <v>0</v>
      </c>
      <c r="M16" s="177"/>
      <c r="N16" s="172"/>
      <c r="O16" s="35">
        <f t="shared" si="8"/>
        <v>4</v>
      </c>
      <c r="P16" s="36">
        <f t="shared" si="9"/>
        <v>11.5</v>
      </c>
      <c r="Q16" s="43"/>
      <c r="R16" s="43"/>
      <c r="S16" s="43">
        <f t="shared" si="13"/>
        <v>1954.7345394700376</v>
      </c>
      <c r="T16" s="43">
        <f t="shared" si="13"/>
        <v>2005.1516650661445</v>
      </c>
      <c r="U16" s="43">
        <f t="shared" si="13"/>
        <v>1899.131462437595</v>
      </c>
      <c r="V16" s="43">
        <f t="shared" si="13"/>
        <v>1979.228553519971</v>
      </c>
      <c r="W16" s="43">
        <f t="shared" si="13"/>
        <v>2022.5688080116656</v>
      </c>
      <c r="X16" s="43">
        <f t="shared" si="10"/>
        <v>1856.3614165170322</v>
      </c>
      <c r="Y16" s="43">
        <f t="shared" si="10"/>
        <v>1944.7595792083196</v>
      </c>
      <c r="Z16" s="43">
        <f t="shared" si="10"/>
        <v>1888.3980546405858</v>
      </c>
      <c r="AA16" s="43">
        <f t="shared" si="10"/>
        <v>1813.7959056730974</v>
      </c>
      <c r="AB16" s="43">
        <f t="shared" si="10"/>
        <v>1983.8634461780782</v>
      </c>
      <c r="AC16" s="43">
        <f t="shared" si="11"/>
        <v>19347.993430722527</v>
      </c>
      <c r="AD16" s="126"/>
      <c r="AE16" s="127">
        <f t="shared" si="12"/>
        <v>0</v>
      </c>
      <c r="AF16" s="13">
        <f>VLOOKUP('Calculated Wages (small sample)'!AE16,'VacationDay-Hrly'!$A$2:$C$38,3,FALSE)</f>
        <v>0</v>
      </c>
    </row>
    <row r="17" spans="1:32" x14ac:dyDescent="0.3">
      <c r="A17" s="164">
        <f t="shared" si="3"/>
        <v>10</v>
      </c>
      <c r="B17" s="171" t="str">
        <f t="shared" si="4"/>
        <v>CN</v>
      </c>
      <c r="C17" s="164" t="str">
        <f t="shared" si="5"/>
        <v>I</v>
      </c>
      <c r="D17" s="164" t="str">
        <f t="shared" si="6"/>
        <v>F</v>
      </c>
      <c r="E17" s="165" t="s">
        <v>84</v>
      </c>
      <c r="F17" s="173">
        <v>10</v>
      </c>
      <c r="G17" s="173">
        <v>458</v>
      </c>
      <c r="H17" s="173" t="s">
        <v>83</v>
      </c>
      <c r="I17" s="164" t="s">
        <v>12</v>
      </c>
      <c r="J17" s="174">
        <v>43753</v>
      </c>
      <c r="K17" s="175">
        <v>22</v>
      </c>
      <c r="L17" s="176">
        <f t="shared" si="7"/>
        <v>0.5</v>
      </c>
      <c r="M17" s="177"/>
      <c r="N17" s="172"/>
      <c r="O17" s="35">
        <f t="shared" si="8"/>
        <v>10</v>
      </c>
      <c r="P17" s="36">
        <f t="shared" si="9"/>
        <v>22.5</v>
      </c>
      <c r="Q17" s="43">
        <f t="shared" ref="Q17:AB21" si="14">IF($C17="I",IF(Q$1&lt;$O17,$K17*Q$6*8*(1+Q$9)*(1+VLOOKUP($G17,$I$2:$N$7,6,FALSE)),$P17*Q$6*8*(1+Q$9)*(1+VLOOKUP($G17,$I$2:$N$7,6,FALSE))),$P17*Q$6*8*(1+Q$7)*(1-Q$8))</f>
        <v>4352.9240200585509</v>
      </c>
      <c r="R17" s="43">
        <f t="shared" si="14"/>
        <v>3791.8107205252882</v>
      </c>
      <c r="S17" s="43">
        <f t="shared" si="14"/>
        <v>4163.6664539690491</v>
      </c>
      <c r="T17" s="43">
        <f t="shared" si="14"/>
        <v>4271.0570434896945</v>
      </c>
      <c r="U17" s="43">
        <f t="shared" si="14"/>
        <v>4045.2295706466698</v>
      </c>
      <c r="V17" s="43">
        <f t="shared" si="14"/>
        <v>4215.8397299630387</v>
      </c>
      <c r="W17" s="43">
        <f t="shared" si="14"/>
        <v>4308.1562875772888</v>
      </c>
      <c r="X17" s="43">
        <f t="shared" si="10"/>
        <v>3954.1275811752789</v>
      </c>
      <c r="Y17" s="43">
        <f t="shared" si="10"/>
        <v>4142.4193707550539</v>
      </c>
      <c r="Z17" s="43">
        <f t="shared" si="10"/>
        <v>4113.7843933746026</v>
      </c>
      <c r="AA17" s="43">
        <f t="shared" si="10"/>
        <v>3951.2671977121277</v>
      </c>
      <c r="AB17" s="43">
        <f t="shared" si="10"/>
        <v>4321.7511601530605</v>
      </c>
      <c r="AC17" s="43">
        <f t="shared" si="11"/>
        <v>49632.033529399705</v>
      </c>
      <c r="AD17" s="20"/>
      <c r="AE17" s="127">
        <f t="shared" si="12"/>
        <v>1</v>
      </c>
      <c r="AF17" s="13">
        <f>VLOOKUP('Calculated Wages (small sample)'!AE17,'VacationDay-Hrly'!$A$2:$C$38,3,FALSE)</f>
        <v>5</v>
      </c>
    </row>
    <row r="18" spans="1:32" ht="12.75" customHeight="1" x14ac:dyDescent="0.3">
      <c r="A18" s="164">
        <f t="shared" si="3"/>
        <v>10</v>
      </c>
      <c r="B18" s="171" t="str">
        <f t="shared" si="4"/>
        <v>CN</v>
      </c>
      <c r="C18" s="164" t="str">
        <f t="shared" si="5"/>
        <v>D</v>
      </c>
      <c r="D18" s="164" t="str">
        <f t="shared" si="6"/>
        <v>V</v>
      </c>
      <c r="E18" s="173" t="s">
        <v>370</v>
      </c>
      <c r="F18" s="173">
        <v>10</v>
      </c>
      <c r="G18" s="173">
        <v>311</v>
      </c>
      <c r="H18" s="173" t="s">
        <v>83</v>
      </c>
      <c r="I18" s="164" t="s">
        <v>8</v>
      </c>
      <c r="J18" s="174" t="s">
        <v>85</v>
      </c>
      <c r="K18" s="175">
        <v>12</v>
      </c>
      <c r="L18" s="176">
        <f t="shared" si="7"/>
        <v>0.35</v>
      </c>
      <c r="M18" s="172" t="s">
        <v>86</v>
      </c>
      <c r="N18" s="172">
        <f t="shared" ref="N18:N29" si="15">IF(H18="H",N$12,IF(H18="S",O$12,"error"))</f>
        <v>0.02</v>
      </c>
      <c r="O18" s="35">
        <f t="shared" si="8"/>
        <v>3</v>
      </c>
      <c r="P18" s="36">
        <f>(K18*(1+N18))+L18</f>
        <v>12.59</v>
      </c>
      <c r="Q18" s="43">
        <f t="shared" si="14"/>
        <v>2237.2825319934341</v>
      </c>
      <c r="R18" s="43">
        <f t="shared" si="14"/>
        <v>1948.8858180305556</v>
      </c>
      <c r="S18" s="43">
        <f t="shared" si="14"/>
        <v>2140.0093784285023</v>
      </c>
      <c r="T18" s="43">
        <f t="shared" si="14"/>
        <v>2195.2051707115443</v>
      </c>
      <c r="U18" s="43">
        <f t="shared" si="14"/>
        <v>2079.1360967034193</v>
      </c>
      <c r="V18" s="43">
        <f t="shared" si="14"/>
        <v>2166.8249990275162</v>
      </c>
      <c r="W18" s="43">
        <f t="shared" si="14"/>
        <v>2214.2731559014669</v>
      </c>
      <c r="X18" s="43">
        <f t="shared" si="10"/>
        <v>2032.3121942564728</v>
      </c>
      <c r="Y18" s="43">
        <f t="shared" si="10"/>
        <v>2129.0889654115431</v>
      </c>
      <c r="Z18" s="43">
        <f t="shared" si="10"/>
        <v>2067.3853485152154</v>
      </c>
      <c r="AA18" s="43">
        <f t="shared" si="10"/>
        <v>1985.7122132542866</v>
      </c>
      <c r="AB18" s="43">
        <f t="shared" si="10"/>
        <v>2171.8991989027827</v>
      </c>
      <c r="AC18" s="43">
        <f>SUM(Q18:AB18)</f>
        <v>25368.015071136735</v>
      </c>
      <c r="AD18" s="126"/>
      <c r="AE18" s="127">
        <f>2020-YEAR(J18)</f>
        <v>21</v>
      </c>
      <c r="AF18" s="13">
        <f>VLOOKUP('Calculated Wages (small sample)'!AE18,'VacationDay-Hrly'!$A$2:$C$38,3,FALSE)</f>
        <v>20</v>
      </c>
    </row>
    <row r="19" spans="1:32" ht="12.75" customHeight="1" x14ac:dyDescent="0.3">
      <c r="A19" s="164">
        <f t="shared" si="3"/>
        <v>10</v>
      </c>
      <c r="B19" s="171" t="str">
        <f t="shared" si="4"/>
        <v>CN</v>
      </c>
      <c r="C19" s="164" t="str">
        <f t="shared" si="5"/>
        <v>D</v>
      </c>
      <c r="D19" s="164" t="str">
        <f t="shared" si="6"/>
        <v>V</v>
      </c>
      <c r="E19" s="173" t="s">
        <v>371</v>
      </c>
      <c r="F19" s="173">
        <v>10</v>
      </c>
      <c r="G19" s="173">
        <v>311</v>
      </c>
      <c r="H19" s="173" t="s">
        <v>83</v>
      </c>
      <c r="I19" s="164" t="s">
        <v>12</v>
      </c>
      <c r="J19" s="174" t="s">
        <v>87</v>
      </c>
      <c r="K19" s="175">
        <v>11.5</v>
      </c>
      <c r="L19" s="176">
        <f t="shared" si="7"/>
        <v>0.5</v>
      </c>
      <c r="M19" s="172" t="s">
        <v>88</v>
      </c>
      <c r="N19" s="172">
        <f t="shared" si="15"/>
        <v>0.02</v>
      </c>
      <c r="O19" s="35">
        <f t="shared" si="8"/>
        <v>11</v>
      </c>
      <c r="P19" s="36">
        <f t="shared" ref="P19:P29" si="16">(K19*(1+N19))+L19</f>
        <v>12.23</v>
      </c>
      <c r="Q19" s="43">
        <f t="shared" si="14"/>
        <v>2173.3094016107784</v>
      </c>
      <c r="R19" s="43">
        <f t="shared" si="14"/>
        <v>1893.1591385634392</v>
      </c>
      <c r="S19" s="43">
        <f t="shared" si="14"/>
        <v>2078.8176884972663</v>
      </c>
      <c r="T19" s="43">
        <f t="shared" si="14"/>
        <v>2132.4352055442564</v>
      </c>
      <c r="U19" s="43">
        <f t="shared" si="14"/>
        <v>2019.6850248358078</v>
      </c>
      <c r="V19" s="43">
        <f t="shared" si="14"/>
        <v>2104.8665399608044</v>
      </c>
      <c r="W19" s="43">
        <f t="shared" si="14"/>
        <v>2150.9579584332755</v>
      </c>
      <c r="X19" s="43">
        <f t="shared" si="10"/>
        <v>1974.200010782896</v>
      </c>
      <c r="Y19" s="43">
        <f t="shared" si="10"/>
        <v>2068.2095351058911</v>
      </c>
      <c r="Z19" s="43">
        <f t="shared" si="10"/>
        <v>2008.2702789786406</v>
      </c>
      <c r="AA19" s="43">
        <f t="shared" si="10"/>
        <v>1928.9325153375635</v>
      </c>
      <c r="AB19" s="43">
        <f t="shared" si="10"/>
        <v>2109.7956475441651</v>
      </c>
      <c r="AC19" s="43">
        <f t="shared" ref="AC19:AC29" si="17">SUM(Q19:AB19)</f>
        <v>24642.638945194787</v>
      </c>
      <c r="AD19" s="126"/>
      <c r="AE19" s="127">
        <f t="shared" ref="AE19:AE29" si="18">2020-YEAR(J19)</f>
        <v>1</v>
      </c>
      <c r="AF19" s="13">
        <f>VLOOKUP('Calculated Wages (small sample)'!AE19,'VacationDay-Hrly'!$A$2:$C$38,3,FALSE)</f>
        <v>5</v>
      </c>
    </row>
    <row r="20" spans="1:32" ht="12.75" customHeight="1" x14ac:dyDescent="0.3">
      <c r="A20" s="164">
        <f t="shared" si="3"/>
        <v>10</v>
      </c>
      <c r="B20" s="171" t="str">
        <f t="shared" si="4"/>
        <v>CN</v>
      </c>
      <c r="C20" s="164" t="str">
        <f t="shared" si="5"/>
        <v>D</v>
      </c>
      <c r="D20" s="164" t="str">
        <f t="shared" si="6"/>
        <v>V</v>
      </c>
      <c r="E20" s="173" t="s">
        <v>372</v>
      </c>
      <c r="F20" s="173">
        <v>10</v>
      </c>
      <c r="G20" s="173">
        <v>311</v>
      </c>
      <c r="H20" s="173" t="s">
        <v>83</v>
      </c>
      <c r="I20" s="164" t="s">
        <v>12</v>
      </c>
      <c r="J20" s="174" t="s">
        <v>89</v>
      </c>
      <c r="K20" s="175">
        <v>11.5</v>
      </c>
      <c r="L20" s="176">
        <f t="shared" si="7"/>
        <v>0.5</v>
      </c>
      <c r="M20" s="172" t="s">
        <v>90</v>
      </c>
      <c r="N20" s="172">
        <f t="shared" si="15"/>
        <v>0.02</v>
      </c>
      <c r="O20" s="35">
        <f t="shared" si="8"/>
        <v>12</v>
      </c>
      <c r="P20" s="36">
        <f t="shared" si="16"/>
        <v>12.23</v>
      </c>
      <c r="Q20" s="43">
        <f t="shared" si="14"/>
        <v>2173.3094016107784</v>
      </c>
      <c r="R20" s="43">
        <f t="shared" si="14"/>
        <v>1893.1591385634392</v>
      </c>
      <c r="S20" s="43">
        <f t="shared" si="14"/>
        <v>2078.8176884972663</v>
      </c>
      <c r="T20" s="43">
        <f t="shared" si="14"/>
        <v>2132.4352055442564</v>
      </c>
      <c r="U20" s="43">
        <f t="shared" si="14"/>
        <v>2019.6850248358078</v>
      </c>
      <c r="V20" s="43">
        <f t="shared" si="14"/>
        <v>2104.8665399608044</v>
      </c>
      <c r="W20" s="43">
        <f t="shared" si="14"/>
        <v>2150.9579584332755</v>
      </c>
      <c r="X20" s="43">
        <f t="shared" si="10"/>
        <v>1974.200010782896</v>
      </c>
      <c r="Y20" s="43">
        <f t="shared" si="10"/>
        <v>2068.2095351058911</v>
      </c>
      <c r="Z20" s="43">
        <f t="shared" si="10"/>
        <v>2008.2702789786406</v>
      </c>
      <c r="AA20" s="43">
        <f t="shared" si="10"/>
        <v>1928.9325153375635</v>
      </c>
      <c r="AB20" s="43">
        <f t="shared" si="10"/>
        <v>2109.7956475441651</v>
      </c>
      <c r="AC20" s="43">
        <f t="shared" si="17"/>
        <v>24642.638945194787</v>
      </c>
      <c r="AD20" s="126"/>
      <c r="AE20" s="127">
        <f t="shared" si="18"/>
        <v>1</v>
      </c>
      <c r="AF20" s="13">
        <f>VLOOKUP('Calculated Wages (small sample)'!AE20,'VacationDay-Hrly'!$A$2:$C$38,3,FALSE)</f>
        <v>5</v>
      </c>
    </row>
    <row r="21" spans="1:32" ht="12.75" customHeight="1" x14ac:dyDescent="0.3">
      <c r="A21" s="164">
        <f t="shared" si="3"/>
        <v>10</v>
      </c>
      <c r="B21" s="171" t="str">
        <f t="shared" si="4"/>
        <v>CN</v>
      </c>
      <c r="C21" s="164" t="str">
        <f t="shared" si="5"/>
        <v>D</v>
      </c>
      <c r="D21" s="164" t="str">
        <f t="shared" si="6"/>
        <v>V</v>
      </c>
      <c r="E21" s="173" t="s">
        <v>379</v>
      </c>
      <c r="F21" s="173">
        <v>10</v>
      </c>
      <c r="G21" s="173">
        <v>311</v>
      </c>
      <c r="H21" s="173" t="s">
        <v>83</v>
      </c>
      <c r="I21" s="164" t="s">
        <v>8</v>
      </c>
      <c r="J21" s="174" t="s">
        <v>103</v>
      </c>
      <c r="K21" s="175">
        <v>14.75</v>
      </c>
      <c r="L21" s="176">
        <f t="shared" si="7"/>
        <v>0.35</v>
      </c>
      <c r="M21" s="172" t="s">
        <v>104</v>
      </c>
      <c r="N21" s="172">
        <f t="shared" si="15"/>
        <v>0.02</v>
      </c>
      <c r="O21" s="35">
        <f t="shared" si="8"/>
        <v>6</v>
      </c>
      <c r="P21" s="36">
        <f t="shared" si="16"/>
        <v>15.395</v>
      </c>
      <c r="Q21" s="43">
        <f t="shared" si="14"/>
        <v>2735.7398395582936</v>
      </c>
      <c r="R21" s="43">
        <f t="shared" si="14"/>
        <v>2383.0895288785068</v>
      </c>
      <c r="S21" s="43">
        <f t="shared" si="14"/>
        <v>2616.7946291427156</v>
      </c>
      <c r="T21" s="43">
        <f t="shared" si="14"/>
        <v>2684.28781597333</v>
      </c>
      <c r="U21" s="43">
        <f t="shared" si="14"/>
        <v>2542.3590316718937</v>
      </c>
      <c r="V21" s="43">
        <f t="shared" si="14"/>
        <v>2649.5846592556481</v>
      </c>
      <c r="W21" s="43">
        <f t="shared" si="14"/>
        <v>2707.6040695077904</v>
      </c>
      <c r="X21" s="43">
        <f t="shared" si="14"/>
        <v>2485.1029571547579</v>
      </c>
      <c r="Y21" s="43">
        <f t="shared" si="14"/>
        <v>2603.441193209746</v>
      </c>
      <c r="Z21" s="43">
        <f t="shared" si="14"/>
        <v>2527.9902653210279</v>
      </c>
      <c r="AA21" s="43">
        <f t="shared" si="14"/>
        <v>2428.1206928554202</v>
      </c>
      <c r="AB21" s="43">
        <f t="shared" si="14"/>
        <v>2655.7893699053488</v>
      </c>
      <c r="AC21" s="43">
        <f t="shared" si="17"/>
        <v>31019.904052434478</v>
      </c>
      <c r="AD21" s="126"/>
      <c r="AE21" s="127">
        <f t="shared" si="18"/>
        <v>5</v>
      </c>
      <c r="AF21" s="13">
        <f>VLOOKUP('Calculated Wages (small sample)'!AE21,'VacationDay-Hrly'!$A$2:$C$38,3,FALSE)</f>
        <v>10</v>
      </c>
    </row>
    <row r="22" spans="1:32" ht="12.75" customHeight="1" x14ac:dyDescent="0.3">
      <c r="A22" s="164">
        <f t="shared" si="3"/>
        <v>10</v>
      </c>
      <c r="B22" s="171" t="str">
        <f t="shared" si="4"/>
        <v>CN</v>
      </c>
      <c r="C22" s="164" t="str">
        <f t="shared" si="5"/>
        <v>I</v>
      </c>
      <c r="D22" s="164" t="str">
        <f t="shared" si="6"/>
        <v>V</v>
      </c>
      <c r="E22" s="173" t="s">
        <v>411</v>
      </c>
      <c r="F22" s="173">
        <v>10</v>
      </c>
      <c r="G22" s="173">
        <v>421</v>
      </c>
      <c r="H22" s="173" t="s">
        <v>83</v>
      </c>
      <c r="I22" s="164">
        <v>1</v>
      </c>
      <c r="J22" s="174" t="s">
        <v>157</v>
      </c>
      <c r="K22" s="175">
        <v>29.79</v>
      </c>
      <c r="L22" s="176">
        <f t="shared" si="7"/>
        <v>0</v>
      </c>
      <c r="M22" s="172" t="s">
        <v>158</v>
      </c>
      <c r="N22" s="172">
        <f t="shared" si="15"/>
        <v>0.02</v>
      </c>
      <c r="O22" s="35">
        <f t="shared" si="8"/>
        <v>11</v>
      </c>
      <c r="P22" s="36">
        <f t="shared" si="16"/>
        <v>30.3858</v>
      </c>
      <c r="Q22" s="43">
        <f t="shared" ref="Q22:AB25" si="19">IF($C22="I",IF(Q$1&lt;$O22,$K22*Q$6*8*(1+Q$9)*(1+VLOOKUP($G22,$I$2:$N$7,6,FALSE)),$P22*Q$6*8*(1+Q$9)*(1+VLOOKUP($G22,$I$2:$N$7,6,FALSE))),$P22*Q$6*8*(1+Q$7)*(1-Q$8))</f>
        <v>6105.263225486081</v>
      </c>
      <c r="R22" s="43">
        <f t="shared" si="19"/>
        <v>5318.26479013882</v>
      </c>
      <c r="S22" s="43">
        <f t="shared" si="19"/>
        <v>5839.8169982910349</v>
      </c>
      <c r="T22" s="43">
        <f t="shared" si="19"/>
        <v>5990.439387733717</v>
      </c>
      <c r="U22" s="43">
        <f t="shared" si="19"/>
        <v>5673.7014527503206</v>
      </c>
      <c r="V22" s="43">
        <f t="shared" si="19"/>
        <v>5912.9934612413244</v>
      </c>
      <c r="W22" s="43">
        <f t="shared" si="19"/>
        <v>6042.4735260686821</v>
      </c>
      <c r="X22" s="43">
        <f t="shared" si="19"/>
        <v>5545.9248999032479</v>
      </c>
      <c r="Y22" s="43">
        <f t="shared" si="19"/>
        <v>5810.0165618034016</v>
      </c>
      <c r="Z22" s="43">
        <f t="shared" si="19"/>
        <v>5641.6351357968369</v>
      </c>
      <c r="AA22" s="43">
        <f t="shared" si="19"/>
        <v>5527.1345885857309</v>
      </c>
      <c r="AB22" s="43">
        <f t="shared" si="19"/>
        <v>6045.3771221479374</v>
      </c>
      <c r="AC22" s="43">
        <f t="shared" si="17"/>
        <v>69453.041149947137</v>
      </c>
      <c r="AD22" s="126"/>
      <c r="AE22" s="127">
        <f t="shared" si="18"/>
        <v>17</v>
      </c>
      <c r="AF22" s="13">
        <f>VLOOKUP('Calculated Wages (small sample)'!AE22,'VacationDay-Hrly'!$A$2:$C$38,3,FALSE)</f>
        <v>20</v>
      </c>
    </row>
    <row r="23" spans="1:32" ht="12.75" customHeight="1" x14ac:dyDescent="0.3">
      <c r="A23" s="164">
        <f t="shared" si="3"/>
        <v>10</v>
      </c>
      <c r="B23" s="171" t="str">
        <f t="shared" si="4"/>
        <v>CN</v>
      </c>
      <c r="C23" s="164" t="str">
        <f t="shared" si="5"/>
        <v>I</v>
      </c>
      <c r="D23" s="164" t="str">
        <f t="shared" si="6"/>
        <v>V</v>
      </c>
      <c r="E23" s="173" t="s">
        <v>412</v>
      </c>
      <c r="F23" s="173">
        <v>10</v>
      </c>
      <c r="G23" s="173">
        <v>421</v>
      </c>
      <c r="H23" s="173" t="s">
        <v>83</v>
      </c>
      <c r="I23" s="164">
        <v>1</v>
      </c>
      <c r="J23" s="178" t="s">
        <v>159</v>
      </c>
      <c r="K23" s="175">
        <v>14.12</v>
      </c>
      <c r="L23" s="176">
        <f t="shared" si="7"/>
        <v>0</v>
      </c>
      <c r="M23" s="172" t="s">
        <v>160</v>
      </c>
      <c r="N23" s="172">
        <f t="shared" si="15"/>
        <v>0.02</v>
      </c>
      <c r="O23" s="35">
        <f t="shared" si="8"/>
        <v>1</v>
      </c>
      <c r="P23" s="36">
        <f t="shared" si="16"/>
        <v>14.4024</v>
      </c>
      <c r="Q23" s="43">
        <f t="shared" si="19"/>
        <v>2951.6765048251341</v>
      </c>
      <c r="R23" s="43">
        <f t="shared" si="19"/>
        <v>2571.1908967269337</v>
      </c>
      <c r="S23" s="43">
        <f t="shared" si="19"/>
        <v>2823.3427437457804</v>
      </c>
      <c r="T23" s="43">
        <f t="shared" si="19"/>
        <v>2896.1632842529739</v>
      </c>
      <c r="U23" s="43">
        <f t="shared" si="19"/>
        <v>2743.0318161494192</v>
      </c>
      <c r="V23" s="43">
        <f t="shared" si="19"/>
        <v>2858.7209475052719</v>
      </c>
      <c r="W23" s="43">
        <f t="shared" si="19"/>
        <v>2921.319929904384</v>
      </c>
      <c r="X23" s="43">
        <f t="shared" si="19"/>
        <v>2681.2564208917934</v>
      </c>
      <c r="Y23" s="43">
        <f t="shared" si="19"/>
        <v>2808.9352980771168</v>
      </c>
      <c r="Z23" s="43">
        <f t="shared" si="19"/>
        <v>2727.5288982813149</v>
      </c>
      <c r="AA23" s="43">
        <f t="shared" si="19"/>
        <v>2619.7764481648373</v>
      </c>
      <c r="AB23" s="43">
        <f t="shared" si="19"/>
        <v>2865.415406670993</v>
      </c>
      <c r="AC23" s="43">
        <f t="shared" si="17"/>
        <v>33468.358595195961</v>
      </c>
      <c r="AD23" s="126"/>
      <c r="AE23" s="127">
        <f t="shared" si="18"/>
        <v>16</v>
      </c>
      <c r="AF23" s="13">
        <f>VLOOKUP('Calculated Wages (small sample)'!AE23,'VacationDay-Hrly'!$A$2:$C$38,3,FALSE)</f>
        <v>20</v>
      </c>
    </row>
    <row r="24" spans="1:32" ht="12.75" customHeight="1" x14ac:dyDescent="0.3">
      <c r="A24" s="164">
        <f t="shared" si="3"/>
        <v>10</v>
      </c>
      <c r="B24" s="171" t="str">
        <f t="shared" si="4"/>
        <v>CN</v>
      </c>
      <c r="C24" s="164" t="str">
        <f t="shared" si="5"/>
        <v>I</v>
      </c>
      <c r="D24" s="164" t="str">
        <f t="shared" si="6"/>
        <v>V</v>
      </c>
      <c r="E24" s="173" t="s">
        <v>413</v>
      </c>
      <c r="F24" s="173">
        <v>10</v>
      </c>
      <c r="G24" s="173">
        <v>421</v>
      </c>
      <c r="H24" s="173" t="s">
        <v>83</v>
      </c>
      <c r="I24" s="164">
        <v>1</v>
      </c>
      <c r="J24" s="174" t="s">
        <v>161</v>
      </c>
      <c r="K24" s="175">
        <v>14.12</v>
      </c>
      <c r="L24" s="176">
        <f t="shared" si="7"/>
        <v>0</v>
      </c>
      <c r="M24" s="172" t="s">
        <v>162</v>
      </c>
      <c r="N24" s="172">
        <f t="shared" si="15"/>
        <v>0.02</v>
      </c>
      <c r="O24" s="35">
        <f t="shared" si="8"/>
        <v>12</v>
      </c>
      <c r="P24" s="36">
        <f t="shared" si="16"/>
        <v>14.4024</v>
      </c>
      <c r="Q24" s="43">
        <f t="shared" si="19"/>
        <v>2893.8004949266019</v>
      </c>
      <c r="R24" s="43">
        <f t="shared" si="19"/>
        <v>2520.7753889479741</v>
      </c>
      <c r="S24" s="43">
        <f t="shared" si="19"/>
        <v>2767.9830821037058</v>
      </c>
      <c r="T24" s="43">
        <f t="shared" si="19"/>
        <v>2839.375768875464</v>
      </c>
      <c r="U24" s="43">
        <f t="shared" si="19"/>
        <v>2689.2468785778619</v>
      </c>
      <c r="V24" s="43">
        <f t="shared" si="19"/>
        <v>2802.6675955934033</v>
      </c>
      <c r="W24" s="43">
        <f t="shared" si="19"/>
        <v>2864.0391469650822</v>
      </c>
      <c r="X24" s="43">
        <f t="shared" si="19"/>
        <v>2628.6827655801894</v>
      </c>
      <c r="Y24" s="43">
        <f t="shared" si="19"/>
        <v>2753.8581353697223</v>
      </c>
      <c r="Z24" s="43">
        <f t="shared" si="19"/>
        <v>2674.0479394914851</v>
      </c>
      <c r="AA24" s="43">
        <f t="shared" si="19"/>
        <v>2568.4082825145465</v>
      </c>
      <c r="AB24" s="43">
        <f t="shared" si="19"/>
        <v>2865.415406670993</v>
      </c>
      <c r="AC24" s="43">
        <f t="shared" si="17"/>
        <v>32868.300885617027</v>
      </c>
      <c r="AD24" s="126"/>
      <c r="AE24" s="127">
        <f t="shared" si="18"/>
        <v>27</v>
      </c>
      <c r="AF24" s="13">
        <f>VLOOKUP('Calculated Wages (small sample)'!AE24,'VacationDay-Hrly'!$A$2:$C$38,3,FALSE)</f>
        <v>20</v>
      </c>
    </row>
    <row r="25" spans="1:32" ht="12.75" customHeight="1" x14ac:dyDescent="0.3">
      <c r="A25" s="164">
        <f t="shared" si="3"/>
        <v>10</v>
      </c>
      <c r="B25" s="171" t="str">
        <f t="shared" si="4"/>
        <v>CN</v>
      </c>
      <c r="C25" s="164" t="str">
        <f t="shared" si="5"/>
        <v>I</v>
      </c>
      <c r="D25" s="164" t="str">
        <f t="shared" si="6"/>
        <v>V</v>
      </c>
      <c r="E25" s="173" t="s">
        <v>414</v>
      </c>
      <c r="F25" s="173">
        <v>10</v>
      </c>
      <c r="G25" s="173">
        <v>421</v>
      </c>
      <c r="H25" s="173" t="s">
        <v>83</v>
      </c>
      <c r="I25" s="164" t="s">
        <v>8</v>
      </c>
      <c r="J25" s="174" t="s">
        <v>163</v>
      </c>
      <c r="K25" s="175">
        <v>15.77</v>
      </c>
      <c r="L25" s="176">
        <f t="shared" si="7"/>
        <v>0.35</v>
      </c>
      <c r="M25" s="172" t="s">
        <v>164</v>
      </c>
      <c r="N25" s="172">
        <f t="shared" si="15"/>
        <v>0.02</v>
      </c>
      <c r="O25" s="35">
        <f t="shared" si="8"/>
        <v>9</v>
      </c>
      <c r="P25" s="36">
        <f t="shared" si="16"/>
        <v>16.435400000000001</v>
      </c>
      <c r="Q25" s="43">
        <f t="shared" si="19"/>
        <v>3231.9570683422457</v>
      </c>
      <c r="R25" s="43">
        <f t="shared" si="19"/>
        <v>2815.3419181097415</v>
      </c>
      <c r="S25" s="43">
        <f t="shared" si="19"/>
        <v>3091.4371958056263</v>
      </c>
      <c r="T25" s="43">
        <f t="shared" si="19"/>
        <v>3171.1725124055297</v>
      </c>
      <c r="U25" s="43">
        <f t="shared" si="19"/>
        <v>3003.5002319527539</v>
      </c>
      <c r="V25" s="43">
        <f t="shared" si="19"/>
        <v>3130.174786296599</v>
      </c>
      <c r="W25" s="43">
        <f t="shared" si="19"/>
        <v>3198.7179424673755</v>
      </c>
      <c r="X25" s="43">
        <f t="shared" si="19"/>
        <v>2935.8588677903394</v>
      </c>
      <c r="Y25" s="43">
        <f t="shared" si="19"/>
        <v>3205.4362604855196</v>
      </c>
      <c r="Z25" s="43">
        <f t="shared" si="19"/>
        <v>3112.5387751216967</v>
      </c>
      <c r="AA25" s="43">
        <f t="shared" si="19"/>
        <v>2989.5763092379307</v>
      </c>
      <c r="AB25" s="43">
        <f t="shared" si="19"/>
        <v>3269.8889334277928</v>
      </c>
      <c r="AC25" s="43">
        <f t="shared" si="17"/>
        <v>37155.600801443143</v>
      </c>
      <c r="AD25" s="126"/>
      <c r="AE25" s="127">
        <f t="shared" si="18"/>
        <v>7</v>
      </c>
      <c r="AF25" s="13">
        <f>VLOOKUP('Calculated Wages (small sample)'!AE25,'VacationDay-Hrly'!$A$2:$C$38,3,FALSE)</f>
        <v>10</v>
      </c>
    </row>
    <row r="26" spans="1:32" ht="12.75" customHeight="1" x14ac:dyDescent="0.3">
      <c r="A26" s="164">
        <f t="shared" ref="A26:A29" si="20">+F26</f>
        <v>10</v>
      </c>
      <c r="B26" s="171" t="str">
        <f t="shared" ref="B26:B29" si="21">VLOOKUP(A26,WH_LU,3,FALSE)</f>
        <v>CN</v>
      </c>
      <c r="C26" s="164" t="str">
        <f t="shared" ref="C26:C29" si="22">IF(H26="S","S",VLOOKUP(G26,dept_lu,2,FALSE))</f>
        <v>I</v>
      </c>
      <c r="D26" s="164" t="str">
        <f t="shared" ref="D26:D29" si="23">IF(H26="H",VLOOKUP(G26,dept_lu,3,FALSE),"F")</f>
        <v>F</v>
      </c>
      <c r="E26" s="173" t="s">
        <v>427</v>
      </c>
      <c r="F26" s="173">
        <v>10</v>
      </c>
      <c r="G26" s="173">
        <v>458</v>
      </c>
      <c r="H26" s="173" t="s">
        <v>83</v>
      </c>
      <c r="I26" s="164">
        <v>1</v>
      </c>
      <c r="J26" s="174" t="s">
        <v>186</v>
      </c>
      <c r="K26" s="175">
        <v>25.64</v>
      </c>
      <c r="L26" s="176">
        <f t="shared" ref="L26:L29" si="24">IF(H26="H",VLOOKUP(I26,Diff_LU,2,FALSE),0)</f>
        <v>0</v>
      </c>
      <c r="M26" s="172" t="s">
        <v>187</v>
      </c>
      <c r="N26" s="172">
        <f t="shared" si="15"/>
        <v>0.02</v>
      </c>
      <c r="O26" s="35">
        <f t="shared" ref="O26:O29" si="25">IF(M26="",MONTH(J26),MONTH(M26))</f>
        <v>10</v>
      </c>
      <c r="P26" s="36">
        <f t="shared" si="16"/>
        <v>26.152800000000003</v>
      </c>
      <c r="Q26" s="43">
        <f t="shared" ref="Q26:AB29" si="26">IF($C26="I",IF(Q$1&lt;$O26,$K26*Q$6*8*(1+Q$9)*(1+VLOOKUP($G26,$I$2:$N$7,6,FALSE)),$P26*Q$6*8*(1+Q$9)*(1+VLOOKUP($G26,$I$2:$N$7,6,FALSE))),$P26*Q$6*8*(1+Q$7)*(1-Q$8))</f>
        <v>5073.1350851955121</v>
      </c>
      <c r="R26" s="43">
        <f t="shared" si="26"/>
        <v>4419.1830397394724</v>
      </c>
      <c r="S26" s="43">
        <f t="shared" si="26"/>
        <v>4852.5639945348375</v>
      </c>
      <c r="T26" s="43">
        <f t="shared" si="26"/>
        <v>4977.7228452307172</v>
      </c>
      <c r="U26" s="43">
        <f t="shared" si="26"/>
        <v>4714.5311905173012</v>
      </c>
      <c r="V26" s="43">
        <f t="shared" si="26"/>
        <v>4913.3695761932868</v>
      </c>
      <c r="W26" s="43">
        <f t="shared" si="26"/>
        <v>5020.9603278855311</v>
      </c>
      <c r="X26" s="43">
        <f t="shared" si="26"/>
        <v>4608.3559627879167</v>
      </c>
      <c r="Y26" s="43">
        <f t="shared" si="26"/>
        <v>4827.8014848254361</v>
      </c>
      <c r="Z26" s="43">
        <f t="shared" si="26"/>
        <v>4781.6435770243252</v>
      </c>
      <c r="AA26" s="43">
        <f t="shared" si="26"/>
        <v>4592.7422563700338</v>
      </c>
      <c r="AB26" s="43">
        <f t="shared" si="26"/>
        <v>5023.3730551667095</v>
      </c>
      <c r="AC26" s="43">
        <f t="shared" si="17"/>
        <v>57805.382395471075</v>
      </c>
      <c r="AD26" s="126"/>
      <c r="AE26" s="127">
        <f t="shared" si="18"/>
        <v>25</v>
      </c>
      <c r="AF26" s="13">
        <f>VLOOKUP('Calculated Wages (small sample)'!AE26,'VacationDay-Hrly'!$A$2:$C$38,3,FALSE)</f>
        <v>20</v>
      </c>
    </row>
    <row r="27" spans="1:32" ht="12.75" customHeight="1" x14ac:dyDescent="0.3">
      <c r="A27" s="164">
        <f t="shared" si="20"/>
        <v>10</v>
      </c>
      <c r="B27" s="171" t="str">
        <f t="shared" si="21"/>
        <v>CN</v>
      </c>
      <c r="C27" s="164" t="str">
        <f t="shared" si="22"/>
        <v>I</v>
      </c>
      <c r="D27" s="164" t="str">
        <f t="shared" si="23"/>
        <v>F</v>
      </c>
      <c r="E27" s="173" t="s">
        <v>428</v>
      </c>
      <c r="F27" s="173">
        <v>10</v>
      </c>
      <c r="G27" s="173">
        <v>458</v>
      </c>
      <c r="H27" s="173" t="s">
        <v>83</v>
      </c>
      <c r="I27" s="164">
        <v>1</v>
      </c>
      <c r="J27" s="174" t="s">
        <v>188</v>
      </c>
      <c r="K27" s="175">
        <v>22.12</v>
      </c>
      <c r="L27" s="176">
        <f t="shared" si="24"/>
        <v>0</v>
      </c>
      <c r="M27" s="172" t="s">
        <v>189</v>
      </c>
      <c r="N27" s="172">
        <f t="shared" si="15"/>
        <v>0.02</v>
      </c>
      <c r="O27" s="35">
        <f t="shared" si="25"/>
        <v>7</v>
      </c>
      <c r="P27" s="36">
        <f t="shared" si="16"/>
        <v>22.5624</v>
      </c>
      <c r="Q27" s="43">
        <f t="shared" si="26"/>
        <v>4376.6672419861443</v>
      </c>
      <c r="R27" s="43">
        <f t="shared" si="26"/>
        <v>3812.4933244554268</v>
      </c>
      <c r="S27" s="43">
        <f t="shared" si="26"/>
        <v>4186.3773618997893</v>
      </c>
      <c r="T27" s="43">
        <f t="shared" si="26"/>
        <v>4294.3537182723658</v>
      </c>
      <c r="U27" s="43">
        <f t="shared" si="26"/>
        <v>4067.2944592138338</v>
      </c>
      <c r="V27" s="43">
        <f t="shared" si="26"/>
        <v>4238.8352193992014</v>
      </c>
      <c r="W27" s="43">
        <f t="shared" si="26"/>
        <v>4418.2884283106278</v>
      </c>
      <c r="X27" s="43">
        <f t="shared" si="26"/>
        <v>4055.2094607958688</v>
      </c>
      <c r="Y27" s="43">
        <f t="shared" si="26"/>
        <v>4248.3146732147197</v>
      </c>
      <c r="Z27" s="43">
        <f t="shared" si="26"/>
        <v>4125.1932887588946</v>
      </c>
      <c r="AA27" s="43">
        <f t="shared" si="26"/>
        <v>3962.2253787404493</v>
      </c>
      <c r="AB27" s="43">
        <f t="shared" si="26"/>
        <v>4333.7368167038849</v>
      </c>
      <c r="AC27" s="43">
        <f t="shared" si="17"/>
        <v>50118.98937175121</v>
      </c>
      <c r="AD27" s="126"/>
      <c r="AE27" s="127">
        <f t="shared" si="18"/>
        <v>28</v>
      </c>
      <c r="AF27" s="13">
        <f>VLOOKUP('Calculated Wages (small sample)'!AE27,'VacationDay-Hrly'!$A$2:$C$38,3,FALSE)</f>
        <v>20</v>
      </c>
    </row>
    <row r="28" spans="1:32" ht="12.75" customHeight="1" x14ac:dyDescent="0.3">
      <c r="A28" s="164">
        <f t="shared" si="20"/>
        <v>10</v>
      </c>
      <c r="B28" s="171" t="str">
        <f t="shared" si="21"/>
        <v>CN</v>
      </c>
      <c r="C28" s="164" t="str">
        <f t="shared" si="22"/>
        <v>I</v>
      </c>
      <c r="D28" s="164" t="str">
        <f t="shared" si="23"/>
        <v>F</v>
      </c>
      <c r="E28" s="173" t="s">
        <v>429</v>
      </c>
      <c r="F28" s="173">
        <v>10</v>
      </c>
      <c r="G28" s="173">
        <v>458</v>
      </c>
      <c r="H28" s="173" t="s">
        <v>83</v>
      </c>
      <c r="I28" s="164" t="s">
        <v>12</v>
      </c>
      <c r="J28" s="174" t="s">
        <v>190</v>
      </c>
      <c r="K28" s="175">
        <v>14.12</v>
      </c>
      <c r="L28" s="176">
        <f t="shared" si="24"/>
        <v>0.5</v>
      </c>
      <c r="M28" s="172" t="s">
        <v>191</v>
      </c>
      <c r="N28" s="172">
        <f t="shared" si="15"/>
        <v>0.02</v>
      </c>
      <c r="O28" s="35">
        <f t="shared" si="25"/>
        <v>6</v>
      </c>
      <c r="P28" s="36">
        <f t="shared" si="16"/>
        <v>14.9024</v>
      </c>
      <c r="Q28" s="43">
        <f t="shared" si="26"/>
        <v>2793.7857801466703</v>
      </c>
      <c r="R28" s="43">
        <f t="shared" si="26"/>
        <v>2433.6530624462303</v>
      </c>
      <c r="S28" s="43">
        <f t="shared" si="26"/>
        <v>2672.3168331837715</v>
      </c>
      <c r="T28" s="43">
        <f t="shared" si="26"/>
        <v>2741.2420660942944</v>
      </c>
      <c r="U28" s="43">
        <f t="shared" si="26"/>
        <v>2596.3018880695899</v>
      </c>
      <c r="V28" s="43">
        <f t="shared" si="26"/>
        <v>2855.7331814455083</v>
      </c>
      <c r="W28" s="43">
        <f t="shared" si="26"/>
        <v>2918.2667390905358</v>
      </c>
      <c r="X28" s="43">
        <f t="shared" si="26"/>
        <v>2678.4541302593857</v>
      </c>
      <c r="Y28" s="43">
        <f t="shared" si="26"/>
        <v>2805.9995650336418</v>
      </c>
      <c r="Z28" s="43">
        <f t="shared" si="26"/>
        <v>2724.6782463922523</v>
      </c>
      <c r="AA28" s="43">
        <f t="shared" si="26"/>
        <v>2617.0384127637872</v>
      </c>
      <c r="AB28" s="43">
        <f t="shared" si="26"/>
        <v>2862.4206439584427</v>
      </c>
      <c r="AC28" s="43">
        <f t="shared" si="17"/>
        <v>32699.890548884112</v>
      </c>
      <c r="AD28" s="126"/>
      <c r="AE28" s="127">
        <f t="shared" si="18"/>
        <v>22</v>
      </c>
      <c r="AF28" s="13">
        <f>VLOOKUP('Calculated Wages (small sample)'!AE28,'VacationDay-Hrly'!$A$2:$C$38,3,FALSE)</f>
        <v>20</v>
      </c>
    </row>
    <row r="29" spans="1:32" ht="12.75" customHeight="1" x14ac:dyDescent="0.3">
      <c r="A29" s="164">
        <f t="shared" si="20"/>
        <v>10</v>
      </c>
      <c r="B29" s="171" t="str">
        <f t="shared" si="21"/>
        <v>CN</v>
      </c>
      <c r="C29" s="164" t="str">
        <f t="shared" si="22"/>
        <v>I</v>
      </c>
      <c r="D29" s="164" t="str">
        <f t="shared" si="23"/>
        <v>F</v>
      </c>
      <c r="E29" s="173" t="s">
        <v>430</v>
      </c>
      <c r="F29" s="173">
        <v>10</v>
      </c>
      <c r="G29" s="173">
        <v>458</v>
      </c>
      <c r="H29" s="173" t="s">
        <v>83</v>
      </c>
      <c r="I29" s="164">
        <v>1</v>
      </c>
      <c r="J29" s="174" t="s">
        <v>192</v>
      </c>
      <c r="K29" s="175">
        <v>11.5</v>
      </c>
      <c r="L29" s="176">
        <f t="shared" si="24"/>
        <v>0</v>
      </c>
      <c r="M29" s="172" t="s">
        <v>193</v>
      </c>
      <c r="N29" s="172">
        <f t="shared" si="15"/>
        <v>0.02</v>
      </c>
      <c r="O29" s="35">
        <f t="shared" si="25"/>
        <v>7</v>
      </c>
      <c r="P29" s="36">
        <f t="shared" si="16"/>
        <v>11.73</v>
      </c>
      <c r="Q29" s="43">
        <f t="shared" si="26"/>
        <v>2275.3921013942427</v>
      </c>
      <c r="R29" s="43">
        <f t="shared" si="26"/>
        <v>1982.082876638219</v>
      </c>
      <c r="S29" s="43">
        <f t="shared" si="26"/>
        <v>2176.4620100292755</v>
      </c>
      <c r="T29" s="43">
        <f t="shared" si="26"/>
        <v>2232.5980000059767</v>
      </c>
      <c r="U29" s="43">
        <f t="shared" si="26"/>
        <v>2114.5518210198502</v>
      </c>
      <c r="V29" s="43">
        <f t="shared" si="26"/>
        <v>2203.7344042988611</v>
      </c>
      <c r="W29" s="43">
        <f t="shared" si="26"/>
        <v>2297.0306024218908</v>
      </c>
      <c r="X29" s="43">
        <f t="shared" si="26"/>
        <v>2108.2689330539101</v>
      </c>
      <c r="Y29" s="43">
        <f t="shared" si="26"/>
        <v>2208.6626917707626</v>
      </c>
      <c r="Z29" s="43">
        <f t="shared" si="26"/>
        <v>2144.6529304126261</v>
      </c>
      <c r="AA29" s="43">
        <f t="shared" si="26"/>
        <v>2059.9272990739228</v>
      </c>
      <c r="AB29" s="43">
        <f t="shared" si="26"/>
        <v>2253.0729381597957</v>
      </c>
      <c r="AC29" s="43">
        <f t="shared" si="17"/>
        <v>26056.436608279335</v>
      </c>
      <c r="AD29" s="126"/>
      <c r="AE29" s="127">
        <f t="shared" si="18"/>
        <v>1</v>
      </c>
      <c r="AF29" s="13">
        <f>VLOOKUP('Calculated Wages (small sample)'!AE29,'VacationDay-Hrly'!$A$2:$C$38,3,FALSE)</f>
        <v>5</v>
      </c>
    </row>
    <row r="30" spans="1:32" x14ac:dyDescent="0.3">
      <c r="A30" s="7"/>
      <c r="B30" s="7"/>
      <c r="C30" s="7"/>
      <c r="D30" s="7"/>
      <c r="K30" s="123"/>
      <c r="L30" s="123"/>
      <c r="M30" s="123"/>
      <c r="N30" s="123"/>
      <c r="O30" s="123"/>
      <c r="P30" s="123"/>
      <c r="Q30" s="123"/>
      <c r="R30" s="123"/>
      <c r="S30" s="123"/>
      <c r="T30" s="123"/>
      <c r="U30" s="123"/>
      <c r="V30" s="123"/>
      <c r="W30" s="123"/>
      <c r="X30" s="123"/>
      <c r="Y30" s="123"/>
      <c r="Z30" s="123"/>
      <c r="AA30" s="123"/>
      <c r="AB30" s="123"/>
      <c r="AE30" s="128"/>
    </row>
    <row r="31" spans="1:32" x14ac:dyDescent="0.3">
      <c r="A31" s="7"/>
      <c r="B31" s="7"/>
      <c r="C31" s="7"/>
      <c r="D31" s="7"/>
      <c r="F31" s="12"/>
      <c r="G31" s="12"/>
      <c r="H31" s="12"/>
      <c r="I31" s="12"/>
      <c r="K31" s="12"/>
      <c r="L31" s="12"/>
      <c r="M31" s="12"/>
      <c r="N31" s="12"/>
      <c r="O31" s="12"/>
      <c r="P31" s="12"/>
      <c r="Q31" s="12"/>
      <c r="R31" s="12"/>
      <c r="S31" s="12"/>
      <c r="T31" s="12"/>
      <c r="U31" s="12"/>
      <c r="V31" s="12"/>
      <c r="W31" s="12"/>
      <c r="X31" s="12"/>
      <c r="Y31" s="12"/>
      <c r="Z31" s="12"/>
      <c r="AA31" s="12"/>
      <c r="AB31" s="12"/>
      <c r="AE31" s="128"/>
    </row>
    <row r="32" spans="1:32" x14ac:dyDescent="0.3">
      <c r="A32" s="7"/>
      <c r="B32" s="7"/>
      <c r="C32" s="7"/>
      <c r="D32" s="7"/>
      <c r="F32" s="12"/>
      <c r="G32" s="12"/>
      <c r="H32" s="12"/>
      <c r="I32" s="12"/>
      <c r="K32" s="12"/>
      <c r="L32" s="12"/>
      <c r="M32" s="12"/>
      <c r="N32" s="12"/>
      <c r="O32" s="12"/>
      <c r="P32" s="12"/>
      <c r="Q32" s="12"/>
      <c r="R32" s="12"/>
      <c r="S32" s="12"/>
      <c r="T32" s="12"/>
      <c r="U32" s="12"/>
      <c r="V32" s="12"/>
      <c r="W32" s="12"/>
      <c r="X32" s="12"/>
      <c r="Y32" s="12"/>
      <c r="Z32" s="12"/>
      <c r="AA32" s="12"/>
      <c r="AB32" s="12"/>
      <c r="AE32" s="128"/>
    </row>
    <row r="33" spans="1:31" x14ac:dyDescent="0.3">
      <c r="A33" s="7"/>
      <c r="B33" s="7"/>
      <c r="C33" s="7"/>
      <c r="D33" s="7"/>
      <c r="F33" s="12"/>
      <c r="G33" s="12"/>
      <c r="H33" s="12"/>
      <c r="I33" s="12"/>
      <c r="L33" s="12"/>
      <c r="M33" s="12"/>
      <c r="N33" s="12"/>
      <c r="O33" s="12"/>
      <c r="P33" s="12"/>
      <c r="Q33" s="12"/>
      <c r="R33" s="12"/>
      <c r="S33" s="12"/>
      <c r="T33" s="12"/>
      <c r="U33" s="12"/>
      <c r="V33" s="12"/>
      <c r="W33" s="12"/>
      <c r="X33" s="12"/>
      <c r="Y33" s="12"/>
      <c r="Z33" s="12"/>
      <c r="AA33" s="12"/>
      <c r="AB33" s="12"/>
      <c r="AE33" s="128"/>
    </row>
    <row r="34" spans="1:31" x14ac:dyDescent="0.3">
      <c r="A34" s="7"/>
      <c r="B34" s="7"/>
      <c r="C34" s="7"/>
      <c r="D34" s="7"/>
      <c r="F34" s="12"/>
      <c r="G34" s="12"/>
      <c r="H34" s="12"/>
      <c r="I34" s="12"/>
      <c r="L34" s="12"/>
      <c r="M34" s="12"/>
      <c r="N34" s="12"/>
      <c r="O34" s="12"/>
      <c r="P34" s="12"/>
      <c r="Q34" s="12"/>
      <c r="R34" s="12"/>
      <c r="S34" s="12"/>
      <c r="T34" s="12"/>
      <c r="U34" s="12"/>
      <c r="V34" s="12"/>
      <c r="W34" s="12"/>
      <c r="X34" s="12"/>
      <c r="Y34" s="12"/>
      <c r="Z34" s="12"/>
      <c r="AA34" s="12"/>
      <c r="AB34" s="12"/>
      <c r="AE34" s="128"/>
    </row>
    <row r="35" spans="1:31" x14ac:dyDescent="0.3">
      <c r="A35" s="7"/>
      <c r="B35" s="7"/>
      <c r="C35" s="7"/>
      <c r="D35" s="7"/>
      <c r="F35" s="12"/>
      <c r="G35" s="12"/>
      <c r="H35" s="12"/>
      <c r="I35" s="12"/>
      <c r="L35" s="12"/>
      <c r="M35" s="12"/>
      <c r="N35" s="12"/>
      <c r="O35" s="12"/>
      <c r="P35" s="12"/>
      <c r="Q35" s="12"/>
      <c r="R35" s="12"/>
      <c r="S35" s="12"/>
      <c r="T35" s="12"/>
      <c r="U35" s="12"/>
      <c r="V35" s="12"/>
      <c r="W35" s="12"/>
      <c r="X35" s="12"/>
      <c r="Y35" s="12"/>
      <c r="Z35" s="12"/>
      <c r="AA35" s="12"/>
      <c r="AB35" s="12"/>
      <c r="AE35" s="128"/>
    </row>
    <row r="36" spans="1:31" x14ac:dyDescent="0.3">
      <c r="A36" s="7"/>
      <c r="B36" s="7"/>
      <c r="C36" s="7"/>
      <c r="D36" s="7"/>
      <c r="F36" s="12"/>
      <c r="G36" s="12"/>
      <c r="H36" s="12"/>
      <c r="I36" s="12"/>
      <c r="L36" s="12"/>
      <c r="M36" s="12"/>
      <c r="N36" s="12"/>
      <c r="O36" s="12"/>
      <c r="P36" s="12"/>
      <c r="Q36" s="12"/>
      <c r="R36" s="12"/>
      <c r="S36" s="12"/>
      <c r="T36" s="12"/>
      <c r="U36" s="12"/>
      <c r="V36" s="12"/>
      <c r="W36" s="12"/>
      <c r="X36" s="12"/>
      <c r="Y36" s="12"/>
      <c r="Z36" s="12"/>
      <c r="AA36" s="12"/>
      <c r="AB36" s="12"/>
      <c r="AE36" s="128"/>
    </row>
    <row r="37" spans="1:31" x14ac:dyDescent="0.3">
      <c r="A37" s="7"/>
      <c r="B37" s="7"/>
      <c r="C37" s="7"/>
      <c r="D37" s="7"/>
      <c r="F37" s="12"/>
      <c r="G37" s="12"/>
      <c r="H37" s="12"/>
      <c r="I37" s="12"/>
      <c r="L37" s="12"/>
      <c r="M37" s="12"/>
      <c r="N37" s="12"/>
      <c r="O37" s="12"/>
      <c r="P37" s="12"/>
      <c r="Q37" s="12"/>
      <c r="R37" s="12"/>
      <c r="S37" s="12"/>
      <c r="T37" s="12"/>
      <c r="U37" s="12"/>
      <c r="V37" s="12"/>
      <c r="W37" s="12"/>
      <c r="X37" s="12"/>
      <c r="Y37" s="12"/>
      <c r="Z37" s="12"/>
      <c r="AA37" s="12"/>
      <c r="AB37" s="12"/>
      <c r="AE37" s="128"/>
    </row>
    <row r="38" spans="1:31" x14ac:dyDescent="0.3">
      <c r="A38" s="7"/>
      <c r="B38" s="7"/>
      <c r="C38" s="7"/>
      <c r="D38" s="7"/>
      <c r="F38" s="12"/>
      <c r="G38" s="12"/>
      <c r="H38" s="12"/>
      <c r="I38" s="12"/>
      <c r="L38" s="12"/>
      <c r="M38" s="12"/>
      <c r="N38" s="12"/>
      <c r="O38" s="12"/>
      <c r="P38" s="12"/>
      <c r="Q38" s="12"/>
      <c r="R38" s="12"/>
      <c r="S38" s="12"/>
      <c r="T38" s="12"/>
      <c r="U38" s="12"/>
      <c r="V38" s="12"/>
      <c r="W38" s="12"/>
      <c r="X38" s="12"/>
      <c r="Y38" s="12"/>
      <c r="Z38" s="12"/>
      <c r="AA38" s="12"/>
      <c r="AB38" s="12"/>
      <c r="AE38" s="128"/>
    </row>
    <row r="39" spans="1:31" x14ac:dyDescent="0.3">
      <c r="A39" s="7"/>
      <c r="B39" s="7"/>
      <c r="C39" s="7"/>
      <c r="D39" s="7"/>
      <c r="F39" s="12"/>
      <c r="G39" s="12"/>
      <c r="H39" s="12"/>
      <c r="I39" s="12"/>
      <c r="K39" s="12"/>
      <c r="L39" s="12"/>
      <c r="M39" s="12"/>
      <c r="N39" s="12"/>
      <c r="O39" s="12"/>
      <c r="P39" s="12"/>
      <c r="Q39" s="12"/>
      <c r="R39" s="12"/>
      <c r="S39" s="12"/>
      <c r="T39" s="12"/>
      <c r="U39" s="12"/>
      <c r="V39" s="12"/>
      <c r="W39" s="12"/>
      <c r="X39" s="12"/>
      <c r="Y39" s="12"/>
      <c r="Z39" s="12"/>
      <c r="AA39" s="12"/>
      <c r="AB39" s="12"/>
      <c r="AE39" s="128"/>
    </row>
    <row r="40" spans="1:31" x14ac:dyDescent="0.3">
      <c r="A40" s="7"/>
      <c r="B40" s="7"/>
      <c r="C40" s="7"/>
      <c r="D40" s="7"/>
      <c r="F40" s="12"/>
      <c r="G40" s="12"/>
      <c r="H40" s="12"/>
      <c r="I40" s="12"/>
      <c r="K40" s="12"/>
      <c r="L40" s="12"/>
      <c r="M40" s="12"/>
      <c r="N40" s="12"/>
      <c r="O40" s="12"/>
      <c r="P40" s="12"/>
      <c r="Q40" s="12"/>
      <c r="R40" s="12"/>
      <c r="S40" s="12"/>
      <c r="T40" s="12"/>
      <c r="U40" s="12"/>
      <c r="V40" s="12"/>
      <c r="W40" s="12"/>
      <c r="X40" s="12"/>
      <c r="Y40" s="12"/>
      <c r="Z40" s="12"/>
      <c r="AA40" s="12"/>
      <c r="AB40" s="12"/>
      <c r="AE40" s="128"/>
    </row>
    <row r="41" spans="1:31" x14ac:dyDescent="0.3">
      <c r="A41" s="7"/>
      <c r="B41" s="7"/>
      <c r="C41" s="7"/>
      <c r="D41" s="7"/>
      <c r="F41" s="12"/>
      <c r="G41" s="12"/>
      <c r="H41" s="12"/>
      <c r="I41" s="12"/>
      <c r="K41" s="12"/>
      <c r="L41" s="12"/>
      <c r="M41" s="12"/>
      <c r="N41" s="12"/>
      <c r="O41" s="12"/>
      <c r="P41" s="12"/>
      <c r="Q41" s="12"/>
      <c r="R41" s="12"/>
      <c r="S41" s="12"/>
      <c r="T41" s="12"/>
      <c r="U41" s="12"/>
      <c r="V41" s="12"/>
      <c r="W41" s="12"/>
      <c r="X41" s="12"/>
      <c r="Y41" s="12"/>
      <c r="Z41" s="12"/>
      <c r="AA41" s="12"/>
      <c r="AB41" s="12"/>
      <c r="AE41" s="128"/>
    </row>
    <row r="42" spans="1:31" x14ac:dyDescent="0.3">
      <c r="A42" s="7"/>
      <c r="B42" s="7"/>
      <c r="C42" s="7"/>
      <c r="D42" s="7"/>
      <c r="F42" s="12"/>
      <c r="G42" s="12"/>
      <c r="H42" s="12"/>
      <c r="I42" s="12"/>
      <c r="K42" s="12"/>
      <c r="L42" s="12"/>
      <c r="M42" s="12"/>
      <c r="N42" s="12"/>
      <c r="O42" s="12"/>
      <c r="P42" s="12"/>
      <c r="Q42" s="12"/>
      <c r="R42" s="12"/>
      <c r="S42" s="12"/>
      <c r="T42" s="12"/>
      <c r="U42" s="12"/>
      <c r="V42" s="12"/>
      <c r="W42" s="12"/>
      <c r="X42" s="12"/>
      <c r="Y42" s="12"/>
      <c r="Z42" s="12"/>
      <c r="AA42" s="12"/>
      <c r="AB42" s="12"/>
      <c r="AE42" s="128"/>
    </row>
    <row r="43" spans="1:31" x14ac:dyDescent="0.3">
      <c r="A43" s="7"/>
      <c r="B43" s="7"/>
      <c r="C43" s="7"/>
      <c r="D43" s="7"/>
      <c r="F43" s="12"/>
      <c r="G43" s="12"/>
      <c r="H43" s="12"/>
      <c r="I43" s="12"/>
      <c r="K43" s="12"/>
      <c r="L43" s="12"/>
      <c r="M43" s="12"/>
      <c r="N43" s="12"/>
      <c r="O43" s="12"/>
      <c r="P43" s="12"/>
      <c r="Q43" s="12"/>
      <c r="R43" s="12"/>
      <c r="S43" s="12"/>
      <c r="T43" s="12"/>
      <c r="U43" s="12"/>
      <c r="V43" s="12"/>
      <c r="W43" s="12"/>
      <c r="X43" s="12"/>
      <c r="Y43" s="12"/>
      <c r="Z43" s="12"/>
      <c r="AA43" s="12"/>
      <c r="AB43" s="12"/>
      <c r="AE43" s="128"/>
    </row>
    <row r="44" spans="1:31" x14ac:dyDescent="0.3">
      <c r="A44" s="7"/>
      <c r="B44" s="7"/>
      <c r="C44" s="7"/>
      <c r="D44" s="7"/>
      <c r="F44" s="12"/>
      <c r="G44" s="12"/>
      <c r="H44" s="12"/>
      <c r="I44" s="12"/>
      <c r="K44" s="12"/>
      <c r="L44" s="12"/>
      <c r="M44" s="12"/>
      <c r="N44" s="12"/>
      <c r="O44" s="12"/>
      <c r="P44" s="12"/>
      <c r="Q44" s="12"/>
      <c r="R44" s="12"/>
      <c r="S44" s="12"/>
      <c r="T44" s="12"/>
      <c r="U44" s="12"/>
      <c r="V44" s="12"/>
      <c r="W44" s="12"/>
      <c r="X44" s="12"/>
      <c r="Y44" s="12"/>
      <c r="Z44" s="12"/>
      <c r="AA44" s="12"/>
      <c r="AB44" s="12"/>
      <c r="AE44" s="128"/>
    </row>
    <row r="45" spans="1:31" x14ac:dyDescent="0.3">
      <c r="A45" s="7"/>
      <c r="B45" s="7"/>
      <c r="C45" s="7"/>
      <c r="D45" s="7"/>
      <c r="F45" s="12"/>
      <c r="G45" s="12"/>
      <c r="H45" s="12"/>
      <c r="I45" s="12"/>
      <c r="K45" s="12"/>
      <c r="L45" s="12"/>
      <c r="M45" s="12"/>
      <c r="N45" s="12"/>
      <c r="O45" s="12"/>
      <c r="P45" s="12"/>
      <c r="Q45" s="12"/>
      <c r="R45" s="12"/>
      <c r="S45" s="12"/>
      <c r="T45" s="12"/>
      <c r="U45" s="12"/>
      <c r="V45" s="12"/>
      <c r="W45" s="12"/>
      <c r="X45" s="12"/>
      <c r="Y45" s="12"/>
      <c r="Z45" s="12"/>
      <c r="AA45" s="12"/>
      <c r="AB45" s="12"/>
      <c r="AE45" s="128"/>
    </row>
    <row r="46" spans="1:31" x14ac:dyDescent="0.3">
      <c r="A46" s="7"/>
      <c r="B46" s="7"/>
      <c r="C46" s="7"/>
      <c r="D46" s="7"/>
      <c r="F46" s="12"/>
      <c r="G46" s="12"/>
      <c r="H46" s="12"/>
      <c r="I46" s="12"/>
      <c r="K46" s="12"/>
      <c r="L46" s="12"/>
      <c r="M46" s="12"/>
      <c r="N46" s="12"/>
      <c r="O46" s="12"/>
      <c r="P46" s="12"/>
      <c r="Q46" s="12"/>
      <c r="R46" s="12"/>
      <c r="S46" s="12"/>
      <c r="T46" s="12"/>
      <c r="U46" s="12"/>
      <c r="V46" s="12"/>
      <c r="W46" s="12"/>
      <c r="X46" s="12"/>
      <c r="Y46" s="12"/>
      <c r="Z46" s="12"/>
      <c r="AA46" s="12"/>
      <c r="AB46" s="12"/>
      <c r="AE46" s="128"/>
    </row>
    <row r="47" spans="1:31" x14ac:dyDescent="0.3">
      <c r="A47" s="7"/>
      <c r="B47" s="7"/>
      <c r="C47" s="7"/>
      <c r="D47" s="7"/>
      <c r="F47" s="12"/>
      <c r="G47" s="12"/>
      <c r="H47" s="12"/>
      <c r="I47" s="12"/>
      <c r="K47" s="12"/>
      <c r="L47" s="12"/>
      <c r="M47" s="12"/>
      <c r="N47" s="12"/>
      <c r="O47" s="12"/>
      <c r="P47" s="12"/>
      <c r="Q47" s="12"/>
      <c r="R47" s="12"/>
      <c r="S47" s="12"/>
      <c r="T47" s="12"/>
      <c r="U47" s="12"/>
      <c r="V47" s="12"/>
      <c r="W47" s="12"/>
      <c r="X47" s="12"/>
      <c r="Y47" s="12"/>
      <c r="Z47" s="12"/>
      <c r="AA47" s="12"/>
      <c r="AB47" s="12"/>
      <c r="AE47" s="128"/>
    </row>
    <row r="48" spans="1:31" x14ac:dyDescent="0.3">
      <c r="A48" s="7"/>
      <c r="B48" s="7"/>
      <c r="C48" s="7"/>
      <c r="D48" s="7"/>
      <c r="F48" s="12"/>
      <c r="G48" s="12"/>
      <c r="H48" s="12"/>
      <c r="I48" s="12"/>
      <c r="K48" s="12"/>
      <c r="L48" s="12"/>
      <c r="M48" s="12"/>
      <c r="N48" s="12"/>
      <c r="O48" s="12"/>
      <c r="P48" s="12"/>
      <c r="Q48" s="12"/>
      <c r="R48" s="12"/>
      <c r="S48" s="12"/>
      <c r="T48" s="12"/>
      <c r="U48" s="12"/>
      <c r="V48" s="12"/>
      <c r="W48" s="12"/>
      <c r="X48" s="12"/>
      <c r="Y48" s="12"/>
      <c r="Z48" s="12"/>
      <c r="AA48" s="12"/>
      <c r="AB48" s="12"/>
      <c r="AE48" s="128"/>
    </row>
    <row r="49" spans="1:31" x14ac:dyDescent="0.3">
      <c r="A49" s="7"/>
      <c r="B49" s="7"/>
      <c r="C49" s="7"/>
      <c r="D49" s="7"/>
      <c r="F49" s="12"/>
      <c r="G49" s="12"/>
      <c r="H49" s="12"/>
      <c r="I49" s="12"/>
      <c r="K49" s="12"/>
      <c r="L49" s="12"/>
      <c r="M49" s="12"/>
      <c r="N49" s="12"/>
      <c r="O49" s="12"/>
      <c r="P49" s="12"/>
      <c r="Q49" s="12"/>
      <c r="R49" s="12"/>
      <c r="S49" s="12"/>
      <c r="T49" s="12"/>
      <c r="U49" s="12"/>
      <c r="V49" s="12"/>
      <c r="W49" s="12"/>
      <c r="X49" s="12"/>
      <c r="Y49" s="12"/>
      <c r="Z49" s="12"/>
      <c r="AA49" s="12"/>
      <c r="AB49" s="12"/>
      <c r="AE49" s="128"/>
    </row>
    <row r="50" spans="1:31" x14ac:dyDescent="0.3">
      <c r="A50" s="7"/>
      <c r="B50" s="7"/>
      <c r="C50" s="7"/>
      <c r="D50" s="7"/>
      <c r="F50" s="12"/>
      <c r="G50" s="12"/>
      <c r="H50" s="12"/>
      <c r="I50" s="12"/>
      <c r="K50" s="12"/>
      <c r="L50" s="12"/>
      <c r="M50" s="12"/>
      <c r="N50" s="12"/>
      <c r="O50" s="12"/>
      <c r="P50" s="12"/>
      <c r="Q50" s="12"/>
      <c r="R50" s="12"/>
      <c r="S50" s="12"/>
      <c r="T50" s="12"/>
      <c r="U50" s="12"/>
      <c r="V50" s="12"/>
      <c r="W50" s="12"/>
      <c r="X50" s="12"/>
      <c r="Y50" s="12"/>
      <c r="Z50" s="12"/>
      <c r="AA50" s="12"/>
      <c r="AB50" s="12"/>
      <c r="AE50" s="128"/>
    </row>
    <row r="51" spans="1:31" x14ac:dyDescent="0.3">
      <c r="A51" s="7"/>
      <c r="B51" s="7"/>
      <c r="C51" s="7"/>
      <c r="D51" s="7"/>
      <c r="F51" s="12"/>
      <c r="G51" s="12"/>
      <c r="H51" s="12"/>
      <c r="I51" s="12"/>
      <c r="K51" s="12"/>
      <c r="L51" s="12"/>
      <c r="M51" s="12"/>
      <c r="N51" s="12"/>
      <c r="O51" s="12"/>
      <c r="P51" s="12"/>
      <c r="Q51" s="12"/>
      <c r="R51" s="12"/>
      <c r="S51" s="12"/>
      <c r="T51" s="12"/>
      <c r="U51" s="12"/>
      <c r="V51" s="12"/>
      <c r="W51" s="12"/>
      <c r="X51" s="12"/>
      <c r="Y51" s="12"/>
      <c r="Z51" s="12"/>
      <c r="AA51" s="12"/>
      <c r="AB51" s="12"/>
      <c r="AE51" s="128"/>
    </row>
    <row r="52" spans="1:31" x14ac:dyDescent="0.3">
      <c r="A52" s="7"/>
      <c r="B52" s="7"/>
      <c r="C52" s="7"/>
      <c r="D52" s="7"/>
      <c r="F52" s="12"/>
      <c r="G52" s="12"/>
      <c r="H52" s="12"/>
      <c r="I52" s="12"/>
      <c r="K52" s="12"/>
      <c r="L52" s="12"/>
      <c r="M52" s="12"/>
      <c r="N52" s="12"/>
      <c r="O52" s="12"/>
      <c r="P52" s="12"/>
      <c r="Q52" s="12"/>
      <c r="R52" s="12"/>
      <c r="S52" s="12"/>
      <c r="T52" s="12"/>
      <c r="U52" s="12"/>
      <c r="V52" s="12"/>
      <c r="W52" s="12"/>
      <c r="X52" s="12"/>
      <c r="Y52" s="12"/>
      <c r="Z52" s="12"/>
      <c r="AA52" s="12"/>
      <c r="AB52" s="12"/>
      <c r="AE52" s="128"/>
    </row>
    <row r="53" spans="1:31" x14ac:dyDescent="0.3">
      <c r="A53" s="7"/>
      <c r="B53" s="7"/>
      <c r="C53" s="7"/>
      <c r="D53" s="7"/>
      <c r="F53" s="12"/>
      <c r="G53" s="12"/>
      <c r="H53" s="12"/>
      <c r="I53" s="12"/>
      <c r="K53" s="12"/>
      <c r="L53" s="12"/>
      <c r="M53" s="12"/>
      <c r="N53" s="12"/>
      <c r="O53" s="12"/>
      <c r="P53" s="12"/>
      <c r="Q53" s="12"/>
      <c r="R53" s="12"/>
      <c r="S53" s="12"/>
      <c r="T53" s="12"/>
      <c r="U53" s="12"/>
      <c r="V53" s="12"/>
      <c r="W53" s="12"/>
      <c r="X53" s="12"/>
      <c r="Y53" s="12"/>
      <c r="Z53" s="12"/>
      <c r="AA53" s="12"/>
      <c r="AB53" s="12"/>
      <c r="AE53" s="128"/>
    </row>
    <row r="54" spans="1:31" x14ac:dyDescent="0.3">
      <c r="A54" s="7"/>
      <c r="B54" s="7"/>
      <c r="C54" s="7"/>
      <c r="D54" s="7"/>
      <c r="F54" s="12"/>
      <c r="G54" s="12"/>
      <c r="H54" s="12"/>
      <c r="I54" s="12"/>
      <c r="K54" s="12"/>
      <c r="L54" s="12"/>
      <c r="M54" s="12"/>
      <c r="N54" s="12"/>
      <c r="O54" s="12"/>
      <c r="P54" s="12"/>
      <c r="Q54" s="12"/>
      <c r="R54" s="12"/>
      <c r="S54" s="12"/>
      <c r="T54" s="12"/>
      <c r="U54" s="12"/>
      <c r="V54" s="12"/>
      <c r="W54" s="12"/>
      <c r="X54" s="12"/>
      <c r="Y54" s="12"/>
      <c r="Z54" s="12"/>
      <c r="AA54" s="12"/>
      <c r="AB54" s="12"/>
      <c r="AE54" s="128"/>
    </row>
    <row r="55" spans="1:31" x14ac:dyDescent="0.3">
      <c r="A55" s="7"/>
      <c r="B55" s="7"/>
      <c r="C55" s="7"/>
      <c r="D55" s="7"/>
      <c r="F55" s="12"/>
      <c r="G55" s="12"/>
      <c r="H55" s="12"/>
      <c r="I55" s="12"/>
      <c r="K55" s="12"/>
      <c r="L55" s="12"/>
      <c r="M55" s="12"/>
      <c r="N55" s="12"/>
      <c r="O55" s="12"/>
      <c r="P55" s="12"/>
      <c r="Q55" s="12"/>
      <c r="R55" s="12"/>
      <c r="S55" s="12"/>
      <c r="T55" s="12"/>
      <c r="U55" s="12"/>
      <c r="V55" s="12"/>
      <c r="W55" s="12"/>
      <c r="X55" s="12"/>
      <c r="Y55" s="12"/>
      <c r="Z55" s="12"/>
      <c r="AA55" s="12"/>
      <c r="AB55" s="12"/>
      <c r="AE55" s="128"/>
    </row>
    <row r="56" spans="1:31" x14ac:dyDescent="0.3">
      <c r="A56" s="7"/>
      <c r="B56" s="7"/>
      <c r="C56" s="7"/>
      <c r="D56" s="7"/>
      <c r="F56" s="12"/>
      <c r="G56" s="12"/>
      <c r="H56" s="12"/>
      <c r="I56" s="12"/>
      <c r="K56" s="12"/>
      <c r="L56" s="12"/>
      <c r="M56" s="12"/>
      <c r="N56" s="12"/>
      <c r="O56" s="12"/>
      <c r="P56" s="12"/>
      <c r="Q56" s="12"/>
      <c r="R56" s="12"/>
      <c r="S56" s="12"/>
      <c r="T56" s="12"/>
      <c r="U56" s="12"/>
      <c r="V56" s="12"/>
      <c r="W56" s="12"/>
      <c r="X56" s="12"/>
      <c r="Y56" s="12"/>
      <c r="Z56" s="12"/>
      <c r="AA56" s="12"/>
      <c r="AB56" s="12"/>
      <c r="AE56" s="128"/>
    </row>
    <row r="57" spans="1:31" x14ac:dyDescent="0.3">
      <c r="A57" s="7"/>
      <c r="B57" s="7"/>
      <c r="C57" s="7"/>
      <c r="D57" s="7"/>
      <c r="F57" s="12"/>
      <c r="G57" s="12"/>
      <c r="H57" s="12"/>
      <c r="I57" s="12"/>
      <c r="K57" s="12"/>
      <c r="L57" s="12"/>
      <c r="M57" s="12"/>
      <c r="N57" s="12"/>
      <c r="O57" s="12"/>
      <c r="P57" s="12"/>
      <c r="Q57" s="12"/>
      <c r="R57" s="12"/>
      <c r="S57" s="12"/>
      <c r="T57" s="12"/>
      <c r="U57" s="12"/>
      <c r="V57" s="12"/>
      <c r="W57" s="12"/>
      <c r="X57" s="12"/>
      <c r="Y57" s="12"/>
      <c r="Z57" s="12"/>
      <c r="AA57" s="12"/>
      <c r="AB57" s="12"/>
      <c r="AE57" s="128"/>
    </row>
    <row r="58" spans="1:31" x14ac:dyDescent="0.3">
      <c r="A58" s="7"/>
      <c r="B58" s="7"/>
      <c r="C58" s="7"/>
      <c r="D58" s="7"/>
      <c r="F58" s="12"/>
      <c r="G58" s="12"/>
      <c r="H58" s="12"/>
      <c r="I58" s="12"/>
      <c r="K58" s="12"/>
      <c r="L58" s="12"/>
      <c r="M58" s="12"/>
      <c r="N58" s="12"/>
      <c r="O58" s="12"/>
      <c r="P58" s="12"/>
      <c r="Q58" s="12"/>
      <c r="R58" s="12"/>
      <c r="S58" s="12"/>
      <c r="T58" s="12"/>
      <c r="U58" s="12"/>
      <c r="V58" s="12"/>
      <c r="W58" s="12"/>
      <c r="X58" s="12"/>
      <c r="Y58" s="12"/>
      <c r="Z58" s="12"/>
      <c r="AA58" s="12"/>
      <c r="AB58" s="12"/>
      <c r="AE58" s="128"/>
    </row>
    <row r="59" spans="1:31" x14ac:dyDescent="0.3">
      <c r="A59" s="7"/>
      <c r="B59" s="7"/>
      <c r="C59" s="7"/>
      <c r="D59" s="7"/>
      <c r="F59" s="12"/>
      <c r="G59" s="12"/>
      <c r="H59" s="12"/>
      <c r="I59" s="12"/>
      <c r="K59" s="12"/>
      <c r="L59" s="12"/>
      <c r="M59" s="12"/>
      <c r="N59" s="12"/>
      <c r="O59" s="12"/>
      <c r="P59" s="12"/>
      <c r="Q59" s="12"/>
      <c r="R59" s="12"/>
      <c r="S59" s="12"/>
      <c r="T59" s="12"/>
      <c r="U59" s="12"/>
      <c r="V59" s="12"/>
      <c r="W59" s="12"/>
      <c r="X59" s="12"/>
      <c r="Y59" s="12"/>
      <c r="Z59" s="12"/>
      <c r="AA59" s="12"/>
      <c r="AB59" s="12"/>
      <c r="AE59" s="128"/>
    </row>
    <row r="60" spans="1:31" x14ac:dyDescent="0.3">
      <c r="A60" s="7"/>
      <c r="B60" s="7"/>
      <c r="C60" s="7"/>
      <c r="D60" s="7"/>
      <c r="F60" s="12"/>
      <c r="G60" s="12"/>
      <c r="H60" s="12"/>
      <c r="I60" s="12"/>
      <c r="K60" s="12"/>
      <c r="L60" s="12"/>
      <c r="M60" s="12"/>
      <c r="N60" s="12"/>
      <c r="O60" s="12"/>
      <c r="P60" s="12"/>
      <c r="Q60" s="12"/>
      <c r="R60" s="12"/>
      <c r="S60" s="12"/>
      <c r="T60" s="12"/>
      <c r="U60" s="12"/>
      <c r="V60" s="12"/>
      <c r="W60" s="12"/>
      <c r="X60" s="12"/>
      <c r="Y60" s="12"/>
      <c r="Z60" s="12"/>
      <c r="AA60" s="12"/>
      <c r="AB60" s="12"/>
      <c r="AE60" s="128"/>
    </row>
    <row r="61" spans="1:31" x14ac:dyDescent="0.3">
      <c r="A61" s="7"/>
      <c r="B61" s="7"/>
      <c r="C61" s="7"/>
      <c r="D61" s="7"/>
      <c r="F61" s="12"/>
      <c r="G61" s="12"/>
      <c r="H61" s="12"/>
      <c r="I61" s="12"/>
      <c r="K61" s="12"/>
      <c r="L61" s="12"/>
      <c r="M61" s="12"/>
      <c r="N61" s="12"/>
      <c r="O61" s="12"/>
      <c r="P61" s="12"/>
      <c r="Q61" s="12"/>
      <c r="R61" s="12"/>
      <c r="S61" s="12"/>
      <c r="T61" s="12"/>
      <c r="U61" s="12"/>
      <c r="V61" s="12"/>
      <c r="W61" s="12"/>
      <c r="X61" s="12"/>
      <c r="Y61" s="12"/>
      <c r="Z61" s="12"/>
      <c r="AA61" s="12"/>
      <c r="AB61" s="12"/>
      <c r="AE61" s="128"/>
    </row>
    <row r="62" spans="1:31" x14ac:dyDescent="0.3">
      <c r="A62" s="7"/>
      <c r="B62" s="7"/>
      <c r="C62" s="7"/>
      <c r="D62" s="7"/>
      <c r="F62" s="12"/>
      <c r="G62" s="12"/>
      <c r="H62" s="12"/>
      <c r="I62" s="12"/>
      <c r="K62" s="12"/>
      <c r="L62" s="12"/>
      <c r="M62" s="12"/>
      <c r="N62" s="12"/>
      <c r="O62" s="12"/>
      <c r="P62" s="12"/>
      <c r="Q62" s="12"/>
      <c r="R62" s="12"/>
      <c r="S62" s="12"/>
      <c r="T62" s="12"/>
      <c r="U62" s="12"/>
      <c r="V62" s="12"/>
      <c r="W62" s="12"/>
      <c r="X62" s="12"/>
      <c r="Y62" s="12"/>
      <c r="Z62" s="12"/>
      <c r="AA62" s="12"/>
      <c r="AB62" s="12"/>
      <c r="AE62" s="128"/>
    </row>
    <row r="63" spans="1:31" x14ac:dyDescent="0.3">
      <c r="A63" s="7"/>
      <c r="B63" s="7"/>
      <c r="C63" s="7"/>
      <c r="D63" s="7"/>
      <c r="F63" s="12"/>
      <c r="G63" s="12"/>
      <c r="H63" s="12"/>
      <c r="I63" s="12"/>
      <c r="K63" s="12"/>
      <c r="L63" s="12"/>
      <c r="M63" s="12"/>
      <c r="N63" s="12"/>
      <c r="O63" s="12"/>
      <c r="P63" s="12"/>
      <c r="Q63" s="12"/>
      <c r="R63" s="12"/>
      <c r="S63" s="12"/>
      <c r="T63" s="12"/>
      <c r="U63" s="12"/>
      <c r="V63" s="12"/>
      <c r="W63" s="12"/>
      <c r="X63" s="12"/>
      <c r="Y63" s="12"/>
      <c r="Z63" s="12"/>
      <c r="AA63" s="12"/>
      <c r="AB63" s="12"/>
      <c r="AE63" s="128"/>
    </row>
    <row r="64" spans="1:31" x14ac:dyDescent="0.3">
      <c r="A64" s="7"/>
      <c r="B64" s="7"/>
      <c r="C64" s="7"/>
      <c r="D64" s="7"/>
      <c r="F64" s="12"/>
      <c r="G64" s="12"/>
      <c r="H64" s="12"/>
      <c r="I64" s="12"/>
      <c r="K64" s="12"/>
      <c r="L64" s="12"/>
      <c r="M64" s="12"/>
      <c r="N64" s="12"/>
      <c r="O64" s="12"/>
      <c r="P64" s="12"/>
      <c r="Q64" s="12"/>
      <c r="R64" s="12"/>
      <c r="S64" s="12"/>
      <c r="T64" s="12"/>
      <c r="U64" s="12"/>
      <c r="V64" s="12"/>
      <c r="W64" s="12"/>
      <c r="X64" s="12"/>
      <c r="Y64" s="12"/>
      <c r="Z64" s="12"/>
      <c r="AA64" s="12"/>
      <c r="AB64" s="12"/>
      <c r="AE64" s="128"/>
    </row>
    <row r="65" spans="1:31" x14ac:dyDescent="0.3">
      <c r="A65" s="7"/>
      <c r="B65" s="7"/>
      <c r="C65" s="7"/>
      <c r="D65" s="7"/>
      <c r="F65" s="12"/>
      <c r="G65" s="12"/>
      <c r="H65" s="12"/>
      <c r="I65" s="12"/>
      <c r="K65" s="12"/>
      <c r="L65" s="12"/>
      <c r="M65" s="12"/>
      <c r="N65" s="12"/>
      <c r="O65" s="12"/>
      <c r="P65" s="12"/>
      <c r="Q65" s="12"/>
      <c r="R65" s="12"/>
      <c r="S65" s="12"/>
      <c r="T65" s="12"/>
      <c r="U65" s="12"/>
      <c r="V65" s="12"/>
      <c r="W65" s="12"/>
      <c r="X65" s="12"/>
      <c r="Y65" s="12"/>
      <c r="Z65" s="12"/>
      <c r="AA65" s="12"/>
      <c r="AB65" s="12"/>
      <c r="AE65" s="128"/>
    </row>
    <row r="66" spans="1:31" x14ac:dyDescent="0.3">
      <c r="A66" s="7"/>
      <c r="B66" s="7"/>
      <c r="C66" s="7"/>
      <c r="D66" s="7"/>
      <c r="F66" s="12"/>
      <c r="G66" s="12"/>
      <c r="H66" s="12"/>
      <c r="I66" s="12"/>
      <c r="K66" s="12"/>
      <c r="L66" s="12"/>
      <c r="M66" s="12"/>
      <c r="N66" s="12"/>
      <c r="O66" s="12"/>
      <c r="P66" s="12"/>
      <c r="Q66" s="12"/>
      <c r="R66" s="12"/>
      <c r="S66" s="12"/>
      <c r="T66" s="12"/>
      <c r="U66" s="12"/>
      <c r="V66" s="12"/>
      <c r="W66" s="12"/>
      <c r="X66" s="12"/>
      <c r="Y66" s="12"/>
      <c r="Z66" s="12"/>
      <c r="AA66" s="12"/>
      <c r="AB66" s="12"/>
      <c r="AE66" s="128"/>
    </row>
    <row r="67" spans="1:31" x14ac:dyDescent="0.3">
      <c r="A67" s="7"/>
      <c r="B67" s="7"/>
      <c r="C67" s="7"/>
      <c r="D67" s="7"/>
      <c r="F67" s="12"/>
      <c r="G67" s="12"/>
      <c r="H67" s="12"/>
      <c r="I67" s="12"/>
      <c r="K67" s="12"/>
      <c r="L67" s="12"/>
      <c r="M67" s="12"/>
      <c r="N67" s="12"/>
      <c r="O67" s="12"/>
      <c r="P67" s="12"/>
      <c r="Q67" s="12"/>
      <c r="R67" s="12"/>
      <c r="S67" s="12"/>
      <c r="T67" s="12"/>
      <c r="U67" s="12"/>
      <c r="V67" s="12"/>
      <c r="W67" s="12"/>
      <c r="X67" s="12"/>
      <c r="Y67" s="12"/>
      <c r="Z67" s="12"/>
      <c r="AA67" s="12"/>
      <c r="AB67" s="12"/>
      <c r="AE67" s="128"/>
    </row>
    <row r="68" spans="1:31" x14ac:dyDescent="0.3">
      <c r="A68" s="7"/>
      <c r="B68" s="7"/>
      <c r="C68" s="7"/>
      <c r="D68" s="7"/>
      <c r="F68" s="12"/>
      <c r="G68" s="12"/>
      <c r="H68" s="12"/>
      <c r="I68" s="12"/>
      <c r="K68" s="12"/>
      <c r="L68" s="12"/>
      <c r="M68" s="12"/>
      <c r="N68" s="12"/>
      <c r="O68" s="12"/>
      <c r="P68" s="12"/>
      <c r="Q68" s="12"/>
      <c r="R68" s="12"/>
      <c r="S68" s="12"/>
      <c r="T68" s="12"/>
      <c r="U68" s="12"/>
      <c r="V68" s="12"/>
      <c r="W68" s="12"/>
      <c r="X68" s="12"/>
      <c r="Y68" s="12"/>
      <c r="Z68" s="12"/>
      <c r="AA68" s="12"/>
      <c r="AB68" s="12"/>
      <c r="AE68" s="128"/>
    </row>
    <row r="69" spans="1:31" x14ac:dyDescent="0.3">
      <c r="A69" s="7"/>
      <c r="B69" s="7"/>
      <c r="C69" s="7"/>
      <c r="D69" s="7"/>
      <c r="F69" s="12"/>
      <c r="G69" s="12"/>
      <c r="H69" s="12"/>
      <c r="I69" s="12"/>
      <c r="K69" s="12"/>
      <c r="L69" s="12"/>
      <c r="M69" s="12"/>
      <c r="N69" s="12"/>
      <c r="O69" s="12"/>
      <c r="P69" s="12"/>
      <c r="Q69" s="12"/>
      <c r="R69" s="12"/>
      <c r="S69" s="12"/>
      <c r="T69" s="12"/>
      <c r="U69" s="12"/>
      <c r="V69" s="12"/>
      <c r="W69" s="12"/>
      <c r="X69" s="12"/>
      <c r="Y69" s="12"/>
      <c r="Z69" s="12"/>
      <c r="AA69" s="12"/>
      <c r="AB69" s="12"/>
      <c r="AE69" s="128"/>
    </row>
    <row r="70" spans="1:31" x14ac:dyDescent="0.3">
      <c r="A70" s="7"/>
      <c r="B70" s="7"/>
      <c r="C70" s="7"/>
      <c r="D70" s="7"/>
      <c r="F70" s="12"/>
      <c r="G70" s="12"/>
      <c r="H70" s="12"/>
      <c r="I70" s="12"/>
      <c r="K70" s="12"/>
      <c r="L70" s="12"/>
      <c r="M70" s="12"/>
      <c r="N70" s="12"/>
      <c r="O70" s="12"/>
      <c r="P70" s="12"/>
      <c r="Q70" s="12"/>
      <c r="R70" s="12"/>
      <c r="S70" s="12"/>
      <c r="T70" s="12"/>
      <c r="U70" s="12"/>
      <c r="V70" s="12"/>
      <c r="W70" s="12"/>
      <c r="X70" s="12"/>
      <c r="Y70" s="12"/>
      <c r="Z70" s="12"/>
      <c r="AA70" s="12"/>
      <c r="AB70" s="12"/>
      <c r="AE70" s="128"/>
    </row>
    <row r="71" spans="1:31" x14ac:dyDescent="0.3">
      <c r="A71" s="7"/>
      <c r="B71" s="7"/>
      <c r="C71" s="7"/>
      <c r="D71" s="7"/>
      <c r="F71" s="12"/>
      <c r="G71" s="12"/>
      <c r="H71" s="12"/>
      <c r="I71" s="12"/>
      <c r="K71" s="12"/>
      <c r="L71" s="12"/>
      <c r="M71" s="12"/>
      <c r="N71" s="12"/>
      <c r="O71" s="12"/>
      <c r="P71" s="12"/>
      <c r="Q71" s="12"/>
      <c r="R71" s="12"/>
      <c r="S71" s="12"/>
      <c r="T71" s="12"/>
      <c r="U71" s="12"/>
      <c r="V71" s="12"/>
      <c r="W71" s="12"/>
      <c r="X71" s="12"/>
      <c r="Y71" s="12"/>
      <c r="Z71" s="12"/>
      <c r="AA71" s="12"/>
      <c r="AB71" s="12"/>
      <c r="AE71" s="128"/>
    </row>
    <row r="72" spans="1:31" x14ac:dyDescent="0.3">
      <c r="A72" s="7"/>
      <c r="B72" s="7"/>
      <c r="C72" s="7"/>
      <c r="D72" s="7"/>
      <c r="F72" s="12"/>
      <c r="G72" s="12"/>
      <c r="H72" s="12"/>
      <c r="I72" s="12"/>
      <c r="K72" s="12"/>
      <c r="L72" s="12"/>
      <c r="M72" s="12"/>
      <c r="N72" s="12"/>
      <c r="O72" s="12"/>
      <c r="P72" s="12"/>
      <c r="Q72" s="12"/>
      <c r="R72" s="12"/>
      <c r="S72" s="12"/>
      <c r="T72" s="12"/>
      <c r="U72" s="12"/>
      <c r="V72" s="12"/>
      <c r="W72" s="12"/>
      <c r="X72" s="12"/>
      <c r="Y72" s="12"/>
      <c r="Z72" s="12"/>
      <c r="AA72" s="12"/>
      <c r="AB72" s="12"/>
      <c r="AE72" s="128"/>
    </row>
    <row r="73" spans="1:31" x14ac:dyDescent="0.3">
      <c r="A73" s="7"/>
      <c r="B73" s="7"/>
      <c r="C73" s="7"/>
      <c r="D73" s="7"/>
      <c r="F73" s="12"/>
      <c r="G73" s="12"/>
      <c r="H73" s="12"/>
      <c r="I73" s="12"/>
      <c r="K73" s="12"/>
      <c r="L73" s="12"/>
      <c r="M73" s="12"/>
      <c r="N73" s="12"/>
      <c r="O73" s="12"/>
      <c r="P73" s="12"/>
      <c r="Q73" s="12"/>
      <c r="R73" s="12"/>
      <c r="S73" s="12"/>
      <c r="T73" s="12"/>
      <c r="U73" s="12"/>
      <c r="V73" s="12"/>
      <c r="W73" s="12"/>
      <c r="X73" s="12"/>
      <c r="Y73" s="12"/>
      <c r="Z73" s="12"/>
      <c r="AA73" s="12"/>
      <c r="AB73" s="12"/>
      <c r="AE73" s="128"/>
    </row>
    <row r="74" spans="1:31" x14ac:dyDescent="0.3">
      <c r="A74" s="7"/>
      <c r="B74" s="7"/>
      <c r="C74" s="7"/>
      <c r="D74" s="7"/>
      <c r="F74" s="12"/>
      <c r="G74" s="12"/>
      <c r="H74" s="12"/>
      <c r="I74" s="12"/>
      <c r="K74" s="12"/>
      <c r="L74" s="12"/>
      <c r="M74" s="12"/>
      <c r="N74" s="12"/>
      <c r="O74" s="12"/>
      <c r="P74" s="12"/>
      <c r="Q74" s="12"/>
      <c r="R74" s="12"/>
      <c r="S74" s="12"/>
      <c r="T74" s="12"/>
      <c r="U74" s="12"/>
      <c r="V74" s="12"/>
      <c r="W74" s="12"/>
      <c r="X74" s="12"/>
      <c r="Y74" s="12"/>
      <c r="Z74" s="12"/>
      <c r="AA74" s="12"/>
      <c r="AB74" s="12"/>
      <c r="AE74" s="128"/>
    </row>
    <row r="75" spans="1:31" x14ac:dyDescent="0.3">
      <c r="A75" s="7"/>
      <c r="B75" s="7"/>
      <c r="C75" s="7"/>
      <c r="D75" s="7"/>
      <c r="F75" s="12"/>
      <c r="G75" s="12"/>
      <c r="H75" s="12"/>
      <c r="I75" s="12"/>
      <c r="K75" s="12"/>
      <c r="L75" s="12"/>
      <c r="M75" s="12"/>
      <c r="N75" s="12"/>
      <c r="O75" s="12"/>
      <c r="P75" s="12"/>
      <c r="Q75" s="12"/>
      <c r="R75" s="12"/>
      <c r="S75" s="12"/>
      <c r="T75" s="12"/>
      <c r="U75" s="12"/>
      <c r="V75" s="12"/>
      <c r="W75" s="12"/>
      <c r="X75" s="12"/>
      <c r="Y75" s="12"/>
      <c r="Z75" s="12"/>
      <c r="AA75" s="12"/>
      <c r="AB75" s="12"/>
      <c r="AE75" s="128"/>
    </row>
    <row r="76" spans="1:31" x14ac:dyDescent="0.3">
      <c r="A76" s="7"/>
      <c r="B76" s="7"/>
      <c r="C76" s="7"/>
      <c r="D76" s="7"/>
      <c r="F76" s="12"/>
      <c r="G76" s="12"/>
      <c r="H76" s="12"/>
      <c r="I76" s="12"/>
      <c r="K76" s="12"/>
      <c r="L76" s="12"/>
      <c r="M76" s="12"/>
      <c r="N76" s="12"/>
      <c r="O76" s="12"/>
      <c r="P76" s="12"/>
      <c r="Q76" s="12"/>
      <c r="R76" s="12"/>
      <c r="S76" s="12"/>
      <c r="T76" s="12"/>
      <c r="U76" s="12"/>
      <c r="V76" s="12"/>
      <c r="W76" s="12"/>
      <c r="X76" s="12"/>
      <c r="Y76" s="12"/>
      <c r="Z76" s="12"/>
      <c r="AA76" s="12"/>
      <c r="AB76" s="12"/>
      <c r="AE76" s="128"/>
    </row>
    <row r="77" spans="1:31" x14ac:dyDescent="0.3">
      <c r="A77" s="7"/>
      <c r="B77" s="7"/>
      <c r="C77" s="7"/>
      <c r="D77" s="7"/>
      <c r="F77" s="12"/>
      <c r="G77" s="12"/>
      <c r="H77" s="12"/>
      <c r="I77" s="12"/>
      <c r="K77" s="12"/>
      <c r="L77" s="12"/>
      <c r="M77" s="12"/>
      <c r="N77" s="12"/>
      <c r="O77" s="12"/>
      <c r="P77" s="12"/>
      <c r="Q77" s="12"/>
      <c r="R77" s="12"/>
      <c r="S77" s="12"/>
      <c r="T77" s="12"/>
      <c r="U77" s="12"/>
      <c r="V77" s="12"/>
      <c r="W77" s="12"/>
      <c r="X77" s="12"/>
      <c r="Y77" s="12"/>
      <c r="Z77" s="12"/>
      <c r="AA77" s="12"/>
      <c r="AB77" s="12"/>
      <c r="AE77" s="128"/>
    </row>
    <row r="78" spans="1:31" x14ac:dyDescent="0.3">
      <c r="A78" s="7"/>
      <c r="B78" s="7"/>
      <c r="C78" s="7"/>
      <c r="D78" s="7"/>
      <c r="F78" s="12"/>
      <c r="G78" s="12"/>
      <c r="H78" s="12"/>
      <c r="I78" s="12"/>
      <c r="K78" s="12"/>
      <c r="L78" s="12"/>
      <c r="M78" s="12"/>
      <c r="N78" s="12"/>
      <c r="O78" s="12"/>
      <c r="P78" s="12"/>
      <c r="Q78" s="12"/>
      <c r="R78" s="12"/>
      <c r="S78" s="12"/>
      <c r="T78" s="12"/>
      <c r="U78" s="12"/>
      <c r="V78" s="12"/>
      <c r="W78" s="12"/>
      <c r="X78" s="12"/>
      <c r="Y78" s="12"/>
      <c r="Z78" s="12"/>
      <c r="AA78" s="12"/>
      <c r="AB78" s="12"/>
      <c r="AE78" s="128"/>
    </row>
    <row r="79" spans="1:31" x14ac:dyDescent="0.3">
      <c r="A79" s="7"/>
      <c r="B79" s="7"/>
      <c r="C79" s="7"/>
      <c r="D79" s="7"/>
      <c r="F79" s="12"/>
      <c r="G79" s="12"/>
      <c r="H79" s="12"/>
      <c r="I79" s="12"/>
      <c r="K79" s="12"/>
      <c r="L79" s="12"/>
      <c r="M79" s="12"/>
      <c r="N79" s="12"/>
      <c r="O79" s="12"/>
      <c r="P79" s="12"/>
      <c r="Q79" s="12"/>
      <c r="R79" s="12"/>
      <c r="S79" s="12"/>
      <c r="T79" s="12"/>
      <c r="U79" s="12"/>
      <c r="V79" s="12"/>
      <c r="W79" s="12"/>
      <c r="X79" s="12"/>
      <c r="Y79" s="12"/>
      <c r="Z79" s="12"/>
      <c r="AA79" s="12"/>
      <c r="AB79" s="12"/>
      <c r="AE79" s="128"/>
    </row>
    <row r="80" spans="1:31" x14ac:dyDescent="0.3">
      <c r="A80" s="7"/>
      <c r="B80" s="7"/>
      <c r="C80" s="7"/>
      <c r="D80" s="7"/>
      <c r="F80" s="12"/>
      <c r="G80" s="12"/>
      <c r="H80" s="12"/>
      <c r="I80" s="12"/>
      <c r="K80" s="12"/>
      <c r="L80" s="12"/>
      <c r="M80" s="12"/>
      <c r="N80" s="12"/>
      <c r="O80" s="12"/>
      <c r="P80" s="12"/>
      <c r="Q80" s="12"/>
      <c r="R80" s="12"/>
      <c r="S80" s="12"/>
      <c r="T80" s="12"/>
      <c r="U80" s="12"/>
      <c r="V80" s="12"/>
      <c r="W80" s="12"/>
      <c r="X80" s="12"/>
      <c r="Y80" s="12"/>
      <c r="Z80" s="12"/>
      <c r="AA80" s="12"/>
      <c r="AB80" s="12"/>
      <c r="AE80" s="128"/>
    </row>
    <row r="81" spans="1:31" x14ac:dyDescent="0.3">
      <c r="A81" s="7"/>
      <c r="B81" s="7"/>
      <c r="C81" s="7"/>
      <c r="D81" s="7"/>
      <c r="F81" s="12"/>
      <c r="G81" s="12"/>
      <c r="H81" s="12"/>
      <c r="I81" s="12"/>
      <c r="K81" s="12"/>
      <c r="L81" s="12"/>
      <c r="M81" s="12"/>
      <c r="N81" s="12"/>
      <c r="O81" s="12"/>
      <c r="P81" s="12"/>
      <c r="Q81" s="12"/>
      <c r="R81" s="12"/>
      <c r="S81" s="12"/>
      <c r="T81" s="12"/>
      <c r="U81" s="12"/>
      <c r="V81" s="12"/>
      <c r="W81" s="12"/>
      <c r="X81" s="12"/>
      <c r="Y81" s="12"/>
      <c r="Z81" s="12"/>
      <c r="AA81" s="12"/>
      <c r="AB81" s="12"/>
      <c r="AE81" s="128"/>
    </row>
    <row r="82" spans="1:31" x14ac:dyDescent="0.3">
      <c r="A82" s="7"/>
      <c r="B82" s="7"/>
      <c r="C82" s="7"/>
      <c r="D82" s="7"/>
      <c r="F82" s="12"/>
      <c r="G82" s="12"/>
      <c r="H82" s="12"/>
      <c r="I82" s="12"/>
      <c r="K82" s="12"/>
      <c r="L82" s="12"/>
      <c r="M82" s="12"/>
      <c r="N82" s="12"/>
      <c r="O82" s="12"/>
      <c r="P82" s="12"/>
      <c r="Q82" s="12"/>
      <c r="R82" s="12"/>
      <c r="S82" s="12"/>
      <c r="T82" s="12"/>
      <c r="U82" s="12"/>
      <c r="V82" s="12"/>
      <c r="W82" s="12"/>
      <c r="X82" s="12"/>
      <c r="Y82" s="12"/>
      <c r="Z82" s="12"/>
      <c r="AA82" s="12"/>
      <c r="AB82" s="12"/>
      <c r="AE82" s="128"/>
    </row>
    <row r="83" spans="1:31" x14ac:dyDescent="0.3">
      <c r="A83" s="7"/>
      <c r="B83" s="7"/>
      <c r="C83" s="7"/>
      <c r="D83" s="7"/>
      <c r="F83" s="12"/>
      <c r="G83" s="12"/>
      <c r="H83" s="12"/>
      <c r="I83" s="12"/>
      <c r="K83" s="12"/>
      <c r="L83" s="12"/>
      <c r="M83" s="12"/>
      <c r="N83" s="12"/>
      <c r="O83" s="12"/>
      <c r="P83" s="12"/>
      <c r="Q83" s="12"/>
      <c r="R83" s="12"/>
      <c r="S83" s="12"/>
      <c r="T83" s="12"/>
      <c r="U83" s="12"/>
      <c r="V83" s="12"/>
      <c r="W83" s="12"/>
      <c r="X83" s="12"/>
      <c r="Y83" s="12"/>
      <c r="Z83" s="12"/>
      <c r="AA83" s="12"/>
      <c r="AB83" s="12"/>
      <c r="AE83" s="128"/>
    </row>
    <row r="84" spans="1:31" x14ac:dyDescent="0.3">
      <c r="A84" s="7"/>
      <c r="B84" s="7"/>
      <c r="C84" s="7"/>
      <c r="D84" s="7"/>
      <c r="F84" s="12"/>
      <c r="G84" s="12"/>
      <c r="H84" s="12"/>
      <c r="I84" s="12"/>
      <c r="K84" s="12"/>
      <c r="L84" s="12"/>
      <c r="M84" s="12"/>
      <c r="N84" s="12"/>
      <c r="O84" s="12"/>
      <c r="P84" s="12"/>
      <c r="Q84" s="12"/>
      <c r="R84" s="12"/>
      <c r="S84" s="12"/>
      <c r="T84" s="12"/>
      <c r="U84" s="12"/>
      <c r="V84" s="12"/>
      <c r="W84" s="12"/>
      <c r="X84" s="12"/>
      <c r="Y84" s="12"/>
      <c r="Z84" s="12"/>
      <c r="AA84" s="12"/>
      <c r="AB84" s="12"/>
      <c r="AE84" s="128"/>
    </row>
    <row r="85" spans="1:31" x14ac:dyDescent="0.3">
      <c r="A85" s="7"/>
      <c r="B85" s="7"/>
      <c r="C85" s="7"/>
      <c r="D85" s="7"/>
      <c r="F85" s="12"/>
      <c r="G85" s="12"/>
      <c r="H85" s="12"/>
      <c r="I85" s="12"/>
      <c r="K85" s="12"/>
      <c r="L85" s="12"/>
      <c r="M85" s="12"/>
      <c r="N85" s="12"/>
      <c r="O85" s="12"/>
      <c r="P85" s="12"/>
      <c r="Q85" s="12"/>
      <c r="R85" s="12"/>
      <c r="S85" s="12"/>
      <c r="T85" s="12"/>
      <c r="U85" s="12"/>
      <c r="V85" s="12"/>
      <c r="W85" s="12"/>
      <c r="X85" s="12"/>
      <c r="Y85" s="12"/>
      <c r="Z85" s="12"/>
      <c r="AA85" s="12"/>
      <c r="AB85" s="12"/>
      <c r="AE85" s="128"/>
    </row>
    <row r="86" spans="1:31" x14ac:dyDescent="0.3">
      <c r="A86" s="7"/>
      <c r="B86" s="7"/>
      <c r="C86" s="7"/>
      <c r="D86" s="7"/>
      <c r="F86" s="12"/>
      <c r="G86" s="12"/>
      <c r="H86" s="12"/>
      <c r="I86" s="12"/>
      <c r="K86" s="12"/>
      <c r="L86" s="12"/>
      <c r="M86" s="12"/>
      <c r="N86" s="12"/>
      <c r="O86" s="12"/>
      <c r="P86" s="12"/>
      <c r="Q86" s="12"/>
      <c r="R86" s="12"/>
      <c r="S86" s="12"/>
      <c r="T86" s="12"/>
      <c r="U86" s="12"/>
      <c r="V86" s="12"/>
      <c r="W86" s="12"/>
      <c r="X86" s="12"/>
      <c r="Y86" s="12"/>
      <c r="Z86" s="12"/>
      <c r="AA86" s="12"/>
      <c r="AB86" s="12"/>
      <c r="AE86" s="128"/>
    </row>
    <row r="87" spans="1:31" x14ac:dyDescent="0.3">
      <c r="A87" s="7"/>
      <c r="B87" s="7"/>
      <c r="C87" s="7"/>
      <c r="D87" s="7"/>
      <c r="F87" s="12"/>
      <c r="G87" s="12"/>
      <c r="H87" s="12"/>
      <c r="I87" s="12"/>
      <c r="K87" s="12"/>
      <c r="L87" s="12"/>
      <c r="M87" s="12"/>
      <c r="N87" s="12"/>
      <c r="O87" s="12"/>
      <c r="P87" s="12"/>
      <c r="Q87" s="12"/>
      <c r="R87" s="12"/>
      <c r="S87" s="12"/>
      <c r="T87" s="12"/>
      <c r="U87" s="12"/>
      <c r="V87" s="12"/>
      <c r="W87" s="12"/>
      <c r="X87" s="12"/>
      <c r="Y87" s="12"/>
      <c r="Z87" s="12"/>
      <c r="AA87" s="12"/>
      <c r="AB87" s="12"/>
      <c r="AE87" s="128"/>
    </row>
    <row r="88" spans="1:31" x14ac:dyDescent="0.3">
      <c r="A88" s="7"/>
      <c r="B88" s="7"/>
      <c r="C88" s="7"/>
      <c r="D88" s="7"/>
      <c r="F88" s="12"/>
      <c r="G88" s="12"/>
      <c r="H88" s="12"/>
      <c r="I88" s="12"/>
      <c r="K88" s="12"/>
      <c r="L88" s="12"/>
      <c r="M88" s="12"/>
      <c r="N88" s="12"/>
      <c r="O88" s="12"/>
      <c r="P88" s="12"/>
      <c r="Q88" s="12"/>
      <c r="R88" s="12"/>
      <c r="S88" s="12"/>
      <c r="T88" s="12"/>
      <c r="U88" s="12"/>
      <c r="V88" s="12"/>
      <c r="W88" s="12"/>
      <c r="X88" s="12"/>
      <c r="Y88" s="12"/>
      <c r="Z88" s="12"/>
      <c r="AA88" s="12"/>
      <c r="AB88" s="12"/>
      <c r="AE88" s="128"/>
    </row>
    <row r="89" spans="1:31" x14ac:dyDescent="0.3">
      <c r="A89" s="7"/>
      <c r="B89" s="7"/>
      <c r="C89" s="7"/>
      <c r="D89" s="7"/>
      <c r="F89" s="12"/>
      <c r="G89" s="12"/>
      <c r="H89" s="12"/>
      <c r="I89" s="12"/>
      <c r="K89" s="12"/>
      <c r="L89" s="12"/>
      <c r="M89" s="12"/>
      <c r="N89" s="12"/>
      <c r="O89" s="12"/>
      <c r="P89" s="12"/>
      <c r="Q89" s="12"/>
      <c r="R89" s="12"/>
      <c r="S89" s="12"/>
      <c r="T89" s="12"/>
      <c r="U89" s="12"/>
      <c r="V89" s="12"/>
      <c r="W89" s="12"/>
      <c r="X89" s="12"/>
      <c r="Y89" s="12"/>
      <c r="Z89" s="12"/>
      <c r="AA89" s="12"/>
      <c r="AB89" s="12"/>
      <c r="AE89" s="128"/>
    </row>
    <row r="90" spans="1:31" x14ac:dyDescent="0.3">
      <c r="A90" s="7"/>
      <c r="B90" s="7"/>
      <c r="C90" s="7"/>
      <c r="D90" s="7"/>
      <c r="F90" s="12"/>
      <c r="G90" s="12"/>
      <c r="H90" s="12"/>
      <c r="I90" s="12"/>
      <c r="K90" s="12"/>
      <c r="L90" s="12"/>
      <c r="M90" s="12"/>
      <c r="N90" s="12"/>
      <c r="O90" s="12"/>
      <c r="P90" s="12"/>
      <c r="Q90" s="12"/>
      <c r="R90" s="12"/>
      <c r="S90" s="12"/>
      <c r="T90" s="12"/>
      <c r="U90" s="12"/>
      <c r="V90" s="12"/>
      <c r="W90" s="12"/>
      <c r="X90" s="12"/>
      <c r="Y90" s="12"/>
      <c r="Z90" s="12"/>
      <c r="AA90" s="12"/>
      <c r="AB90" s="12"/>
      <c r="AE90" s="128"/>
    </row>
    <row r="91" spans="1:31" x14ac:dyDescent="0.3">
      <c r="A91" s="7"/>
      <c r="B91" s="7"/>
      <c r="C91" s="7"/>
      <c r="D91" s="7"/>
      <c r="F91" s="12"/>
      <c r="G91" s="12"/>
      <c r="H91" s="12"/>
      <c r="I91" s="12"/>
      <c r="K91" s="12"/>
      <c r="L91" s="12"/>
      <c r="M91" s="12"/>
      <c r="N91" s="12"/>
      <c r="O91" s="12"/>
      <c r="P91" s="12"/>
      <c r="Q91" s="12"/>
      <c r="R91" s="12"/>
      <c r="S91" s="12"/>
      <c r="T91" s="12"/>
      <c r="U91" s="12"/>
      <c r="V91" s="12"/>
      <c r="W91" s="12"/>
      <c r="X91" s="12"/>
      <c r="Y91" s="12"/>
      <c r="Z91" s="12"/>
      <c r="AA91" s="12"/>
      <c r="AB91" s="12"/>
      <c r="AE91" s="128"/>
    </row>
    <row r="92" spans="1:31" x14ac:dyDescent="0.3">
      <c r="A92" s="7"/>
      <c r="B92" s="7"/>
      <c r="C92" s="7"/>
      <c r="D92" s="7"/>
      <c r="F92" s="12"/>
      <c r="G92" s="12"/>
      <c r="H92" s="12"/>
      <c r="I92" s="12"/>
      <c r="K92" s="12"/>
      <c r="L92" s="12"/>
      <c r="M92" s="12"/>
      <c r="N92" s="12"/>
      <c r="O92" s="12"/>
      <c r="P92" s="12"/>
      <c r="Q92" s="12"/>
      <c r="R92" s="12"/>
      <c r="S92" s="12"/>
      <c r="T92" s="12"/>
      <c r="U92" s="12"/>
      <c r="V92" s="12"/>
      <c r="W92" s="12"/>
      <c r="X92" s="12"/>
      <c r="Y92" s="12"/>
      <c r="Z92" s="12"/>
      <c r="AA92" s="12"/>
      <c r="AB92" s="12"/>
      <c r="AE92" s="128"/>
    </row>
    <row r="93" spans="1:31" x14ac:dyDescent="0.3">
      <c r="A93" s="7"/>
      <c r="B93" s="7"/>
      <c r="C93" s="7"/>
      <c r="D93" s="7"/>
      <c r="F93" s="12"/>
      <c r="G93" s="12"/>
      <c r="H93" s="12"/>
      <c r="I93" s="12"/>
      <c r="K93" s="12"/>
      <c r="L93" s="12"/>
      <c r="M93" s="12"/>
      <c r="N93" s="12"/>
      <c r="O93" s="12"/>
      <c r="P93" s="12"/>
      <c r="Q93" s="12"/>
      <c r="R93" s="12"/>
      <c r="S93" s="12"/>
      <c r="T93" s="12"/>
      <c r="U93" s="12"/>
      <c r="V93" s="12"/>
      <c r="W93" s="12"/>
      <c r="X93" s="12"/>
      <c r="Y93" s="12"/>
      <c r="Z93" s="12"/>
      <c r="AA93" s="12"/>
      <c r="AB93" s="12"/>
      <c r="AE93" s="128"/>
    </row>
    <row r="94" spans="1:31" x14ac:dyDescent="0.3">
      <c r="A94" s="7"/>
      <c r="B94" s="7"/>
      <c r="C94" s="7"/>
      <c r="D94" s="7"/>
      <c r="F94" s="12"/>
      <c r="G94" s="12"/>
      <c r="H94" s="12"/>
      <c r="I94" s="12"/>
      <c r="K94" s="12"/>
      <c r="L94" s="12"/>
      <c r="M94" s="12"/>
      <c r="N94" s="12"/>
      <c r="O94" s="12"/>
      <c r="P94" s="12"/>
      <c r="Q94" s="12"/>
      <c r="R94" s="12"/>
      <c r="S94" s="12"/>
      <c r="T94" s="12"/>
      <c r="U94" s="12"/>
      <c r="V94" s="12"/>
      <c r="W94" s="12"/>
      <c r="X94" s="12"/>
      <c r="Y94" s="12"/>
      <c r="Z94" s="12"/>
      <c r="AA94" s="12"/>
      <c r="AB94" s="12"/>
      <c r="AE94" s="128"/>
    </row>
    <row r="95" spans="1:31" x14ac:dyDescent="0.3">
      <c r="A95" s="7"/>
      <c r="B95" s="7"/>
      <c r="C95" s="7"/>
      <c r="D95" s="7"/>
      <c r="F95" s="12"/>
      <c r="G95" s="12"/>
      <c r="H95" s="12"/>
      <c r="I95" s="12"/>
      <c r="K95" s="12"/>
      <c r="L95" s="12"/>
      <c r="M95" s="12"/>
      <c r="N95" s="12"/>
      <c r="O95" s="12"/>
      <c r="P95" s="12"/>
      <c r="Q95" s="12"/>
      <c r="R95" s="12"/>
      <c r="S95" s="12"/>
      <c r="T95" s="12"/>
      <c r="U95" s="12"/>
      <c r="V95" s="12"/>
      <c r="W95" s="12"/>
      <c r="X95" s="12"/>
      <c r="Y95" s="12"/>
      <c r="Z95" s="12"/>
      <c r="AA95" s="12"/>
      <c r="AB95" s="12"/>
      <c r="AE95" s="128"/>
    </row>
    <row r="96" spans="1:31" x14ac:dyDescent="0.3">
      <c r="A96" s="7"/>
      <c r="B96" s="7"/>
      <c r="C96" s="7"/>
      <c r="D96" s="7"/>
      <c r="F96" s="12"/>
      <c r="G96" s="12"/>
      <c r="H96" s="12"/>
      <c r="I96" s="12"/>
      <c r="K96" s="12"/>
      <c r="L96" s="12"/>
      <c r="M96" s="12"/>
      <c r="N96" s="12"/>
      <c r="O96" s="12"/>
      <c r="P96" s="12"/>
      <c r="Q96" s="12"/>
      <c r="R96" s="12"/>
      <c r="S96" s="12"/>
      <c r="T96" s="12"/>
      <c r="U96" s="12"/>
      <c r="V96" s="12"/>
      <c r="W96" s="12"/>
      <c r="X96" s="12"/>
      <c r="Y96" s="12"/>
      <c r="Z96" s="12"/>
      <c r="AA96" s="12"/>
      <c r="AB96" s="12"/>
      <c r="AE96" s="128"/>
    </row>
    <row r="97" spans="1:31" x14ac:dyDescent="0.3">
      <c r="A97" s="7"/>
      <c r="B97" s="7"/>
      <c r="C97" s="7"/>
      <c r="D97" s="7"/>
      <c r="F97" s="12"/>
      <c r="G97" s="12"/>
      <c r="H97" s="12"/>
      <c r="I97" s="12"/>
      <c r="K97" s="12"/>
      <c r="L97" s="12"/>
      <c r="M97" s="12"/>
      <c r="N97" s="12"/>
      <c r="O97" s="12"/>
      <c r="P97" s="12"/>
      <c r="Q97" s="12"/>
      <c r="R97" s="12"/>
      <c r="S97" s="12"/>
      <c r="T97" s="12"/>
      <c r="U97" s="12"/>
      <c r="V97" s="12"/>
      <c r="W97" s="12"/>
      <c r="X97" s="12"/>
      <c r="Y97" s="12"/>
      <c r="Z97" s="12"/>
      <c r="AA97" s="12"/>
      <c r="AB97" s="12"/>
      <c r="AE97" s="128"/>
    </row>
    <row r="98" spans="1:31" x14ac:dyDescent="0.3">
      <c r="A98" s="7"/>
      <c r="B98" s="7"/>
      <c r="C98" s="7"/>
      <c r="D98" s="7"/>
      <c r="F98" s="12"/>
      <c r="G98" s="12"/>
      <c r="H98" s="12"/>
      <c r="I98" s="12"/>
      <c r="K98" s="12"/>
      <c r="L98" s="12"/>
      <c r="M98" s="12"/>
      <c r="N98" s="12"/>
      <c r="O98" s="12"/>
      <c r="P98" s="12"/>
      <c r="Q98" s="12"/>
      <c r="R98" s="12"/>
      <c r="S98" s="12"/>
      <c r="T98" s="12"/>
      <c r="U98" s="12"/>
      <c r="V98" s="12"/>
      <c r="W98" s="12"/>
      <c r="X98" s="12"/>
      <c r="Y98" s="12"/>
      <c r="Z98" s="12"/>
      <c r="AA98" s="12"/>
      <c r="AB98" s="12"/>
      <c r="AE98" s="128"/>
    </row>
    <row r="99" spans="1:31" x14ac:dyDescent="0.3">
      <c r="A99" s="7"/>
      <c r="B99" s="7"/>
      <c r="C99" s="7"/>
      <c r="D99" s="7"/>
      <c r="F99" s="12"/>
      <c r="G99" s="12"/>
      <c r="H99" s="12"/>
      <c r="I99" s="12"/>
      <c r="K99" s="12"/>
      <c r="L99" s="12"/>
      <c r="M99" s="12"/>
      <c r="N99" s="12"/>
      <c r="O99" s="12"/>
      <c r="P99" s="12"/>
      <c r="Q99" s="12"/>
      <c r="R99" s="12"/>
      <c r="S99" s="12"/>
      <c r="T99" s="12"/>
      <c r="U99" s="12"/>
      <c r="V99" s="12"/>
      <c r="W99" s="12"/>
      <c r="X99" s="12"/>
      <c r="Y99" s="12"/>
      <c r="Z99" s="12"/>
      <c r="AA99" s="12"/>
      <c r="AB99" s="12"/>
      <c r="AE99" s="128"/>
    </row>
    <row r="100" spans="1:31" x14ac:dyDescent="0.3">
      <c r="A100" s="7"/>
      <c r="B100" s="7"/>
      <c r="C100" s="7"/>
      <c r="D100" s="7"/>
      <c r="F100" s="12"/>
      <c r="G100" s="12"/>
      <c r="H100" s="12"/>
      <c r="I100" s="12"/>
      <c r="K100" s="12"/>
      <c r="L100" s="12"/>
      <c r="M100" s="12"/>
      <c r="N100" s="12"/>
      <c r="O100" s="12"/>
      <c r="P100" s="12"/>
      <c r="Q100" s="12"/>
      <c r="R100" s="12"/>
      <c r="S100" s="12"/>
      <c r="T100" s="12"/>
      <c r="U100" s="12"/>
      <c r="V100" s="12"/>
      <c r="W100" s="12"/>
      <c r="X100" s="12"/>
      <c r="Y100" s="12"/>
      <c r="Z100" s="12"/>
      <c r="AA100" s="12"/>
      <c r="AB100" s="12"/>
      <c r="AE100" s="128"/>
    </row>
    <row r="101" spans="1:31" x14ac:dyDescent="0.3">
      <c r="A101" s="7"/>
      <c r="B101" s="7"/>
      <c r="C101" s="7"/>
      <c r="D101" s="7"/>
      <c r="F101" s="12"/>
      <c r="G101" s="12"/>
      <c r="H101" s="12"/>
      <c r="I101" s="12"/>
      <c r="K101" s="12"/>
      <c r="L101" s="12"/>
      <c r="M101" s="12"/>
      <c r="N101" s="12"/>
      <c r="O101" s="12"/>
      <c r="P101" s="12"/>
      <c r="Q101" s="12"/>
      <c r="R101" s="12"/>
      <c r="S101" s="12"/>
      <c r="T101" s="12"/>
      <c r="U101" s="12"/>
      <c r="V101" s="12"/>
      <c r="W101" s="12"/>
      <c r="X101" s="12"/>
      <c r="Y101" s="12"/>
      <c r="Z101" s="12"/>
      <c r="AA101" s="12"/>
      <c r="AB101" s="12"/>
      <c r="AE101" s="128"/>
    </row>
    <row r="102" spans="1:31" x14ac:dyDescent="0.3">
      <c r="A102" s="7"/>
      <c r="B102" s="7"/>
      <c r="C102" s="7"/>
      <c r="D102" s="7"/>
      <c r="F102" s="12"/>
      <c r="G102" s="12"/>
      <c r="H102" s="12"/>
      <c r="I102" s="12"/>
      <c r="K102" s="12"/>
      <c r="L102" s="12"/>
      <c r="M102" s="12"/>
      <c r="N102" s="12"/>
      <c r="O102" s="12"/>
      <c r="P102" s="12"/>
      <c r="Q102" s="12"/>
      <c r="R102" s="12"/>
      <c r="S102" s="12"/>
      <c r="T102" s="12"/>
      <c r="U102" s="12"/>
      <c r="V102" s="12"/>
      <c r="W102" s="12"/>
      <c r="X102" s="12"/>
      <c r="Y102" s="12"/>
      <c r="Z102" s="12"/>
      <c r="AA102" s="12"/>
      <c r="AB102" s="12"/>
      <c r="AE102" s="128"/>
    </row>
    <row r="103" spans="1:31" x14ac:dyDescent="0.3">
      <c r="A103" s="7"/>
      <c r="B103" s="7"/>
      <c r="C103" s="7"/>
      <c r="D103" s="7"/>
      <c r="F103" s="12"/>
      <c r="G103" s="12"/>
      <c r="H103" s="12"/>
      <c r="I103" s="12"/>
      <c r="K103" s="12"/>
      <c r="L103" s="12"/>
      <c r="M103" s="12"/>
      <c r="N103" s="12"/>
      <c r="O103" s="12"/>
      <c r="P103" s="12"/>
      <c r="Q103" s="12"/>
      <c r="R103" s="12"/>
      <c r="S103" s="12"/>
      <c r="T103" s="12"/>
      <c r="U103" s="12"/>
      <c r="V103" s="12"/>
      <c r="W103" s="12"/>
      <c r="X103" s="12"/>
      <c r="Y103" s="12"/>
      <c r="Z103" s="12"/>
      <c r="AA103" s="12"/>
      <c r="AB103" s="12"/>
      <c r="AE103" s="128"/>
    </row>
    <row r="104" spans="1:31" x14ac:dyDescent="0.3">
      <c r="A104" s="7"/>
      <c r="B104" s="7"/>
      <c r="C104" s="7"/>
      <c r="D104" s="7"/>
      <c r="F104" s="12"/>
      <c r="G104" s="12"/>
      <c r="H104" s="12"/>
      <c r="I104" s="12"/>
      <c r="K104" s="12"/>
      <c r="L104" s="12"/>
      <c r="M104" s="12"/>
      <c r="N104" s="12"/>
      <c r="O104" s="12"/>
      <c r="P104" s="12"/>
      <c r="Q104" s="12"/>
      <c r="R104" s="12"/>
      <c r="S104" s="12"/>
      <c r="T104" s="12"/>
      <c r="U104" s="12"/>
      <c r="V104" s="12"/>
      <c r="W104" s="12"/>
      <c r="X104" s="12"/>
      <c r="Y104" s="12"/>
      <c r="Z104" s="12"/>
      <c r="AA104" s="12"/>
      <c r="AB104" s="12"/>
      <c r="AE104" s="128"/>
    </row>
    <row r="105" spans="1:31" x14ac:dyDescent="0.3">
      <c r="A105" s="7"/>
      <c r="B105" s="7"/>
      <c r="C105" s="7"/>
      <c r="D105" s="7"/>
      <c r="F105" s="12"/>
      <c r="G105" s="12"/>
      <c r="H105" s="12"/>
      <c r="I105" s="12"/>
      <c r="K105" s="12"/>
      <c r="L105" s="12"/>
      <c r="M105" s="12"/>
      <c r="N105" s="12"/>
      <c r="O105" s="12"/>
      <c r="P105" s="12"/>
      <c r="Q105" s="12"/>
      <c r="R105" s="12"/>
      <c r="S105" s="12"/>
      <c r="T105" s="12"/>
      <c r="U105" s="12"/>
      <c r="V105" s="12"/>
      <c r="W105" s="12"/>
      <c r="X105" s="12"/>
      <c r="Y105" s="12"/>
      <c r="Z105" s="12"/>
      <c r="AA105" s="12"/>
      <c r="AB105" s="12"/>
      <c r="AE105" s="128"/>
    </row>
    <row r="106" spans="1:31" x14ac:dyDescent="0.3">
      <c r="A106" s="7"/>
      <c r="B106" s="7"/>
      <c r="C106" s="7"/>
      <c r="D106" s="7"/>
      <c r="F106" s="12"/>
      <c r="G106" s="12"/>
      <c r="H106" s="12"/>
      <c r="I106" s="12"/>
      <c r="K106" s="12"/>
      <c r="L106" s="12"/>
      <c r="M106" s="12"/>
      <c r="N106" s="12"/>
      <c r="O106" s="12"/>
      <c r="P106" s="12"/>
      <c r="Q106" s="12"/>
      <c r="R106" s="12"/>
      <c r="S106" s="12"/>
      <c r="T106" s="12"/>
      <c r="U106" s="12"/>
      <c r="V106" s="12"/>
      <c r="W106" s="12"/>
      <c r="X106" s="12"/>
      <c r="Y106" s="12"/>
      <c r="Z106" s="12"/>
      <c r="AA106" s="12"/>
      <c r="AB106" s="12"/>
      <c r="AE106" s="128"/>
    </row>
    <row r="107" spans="1:31" x14ac:dyDescent="0.3">
      <c r="A107" s="7"/>
      <c r="B107" s="7"/>
      <c r="C107" s="7"/>
      <c r="D107" s="7"/>
      <c r="F107" s="12"/>
      <c r="G107" s="12"/>
      <c r="H107" s="12"/>
      <c r="I107" s="12"/>
      <c r="K107" s="12"/>
      <c r="L107" s="12"/>
      <c r="M107" s="12"/>
      <c r="N107" s="12"/>
      <c r="O107" s="12"/>
      <c r="P107" s="12"/>
      <c r="Q107" s="12"/>
      <c r="R107" s="12"/>
      <c r="S107" s="12"/>
      <c r="T107" s="12"/>
      <c r="U107" s="12"/>
      <c r="V107" s="12"/>
      <c r="W107" s="12"/>
      <c r="X107" s="12"/>
      <c r="Y107" s="12"/>
      <c r="Z107" s="12"/>
      <c r="AA107" s="12"/>
      <c r="AB107" s="12"/>
      <c r="AE107" s="128"/>
    </row>
    <row r="108" spans="1:31" x14ac:dyDescent="0.3">
      <c r="A108" s="7"/>
      <c r="B108" s="7"/>
      <c r="C108" s="7"/>
      <c r="D108" s="7"/>
      <c r="F108" s="12"/>
      <c r="G108" s="12"/>
      <c r="H108" s="12"/>
      <c r="I108" s="12"/>
      <c r="K108" s="12"/>
      <c r="L108" s="12"/>
      <c r="M108" s="12"/>
      <c r="N108" s="12"/>
      <c r="O108" s="12"/>
      <c r="P108" s="12"/>
      <c r="Q108" s="12"/>
      <c r="R108" s="12"/>
      <c r="S108" s="12"/>
      <c r="T108" s="12"/>
      <c r="U108" s="12"/>
      <c r="V108" s="12"/>
      <c r="W108" s="12"/>
      <c r="X108" s="12"/>
      <c r="Y108" s="12"/>
      <c r="Z108" s="12"/>
      <c r="AA108" s="12"/>
      <c r="AB108" s="12"/>
      <c r="AE108" s="128"/>
    </row>
    <row r="109" spans="1:31" x14ac:dyDescent="0.3">
      <c r="A109" s="7"/>
      <c r="B109" s="7"/>
      <c r="C109" s="7"/>
      <c r="D109" s="7"/>
      <c r="F109" s="12"/>
      <c r="G109" s="12"/>
      <c r="H109" s="12"/>
      <c r="I109" s="12"/>
      <c r="K109" s="12"/>
      <c r="L109" s="12"/>
      <c r="M109" s="12"/>
      <c r="N109" s="12"/>
      <c r="O109" s="12"/>
      <c r="P109" s="12"/>
      <c r="Q109" s="12"/>
      <c r="R109" s="12"/>
      <c r="S109" s="12"/>
      <c r="T109" s="12"/>
      <c r="U109" s="12"/>
      <c r="V109" s="12"/>
      <c r="W109" s="12"/>
      <c r="X109" s="12"/>
      <c r="Y109" s="12"/>
      <c r="Z109" s="12"/>
      <c r="AA109" s="12"/>
      <c r="AB109" s="12"/>
      <c r="AE109" s="128"/>
    </row>
    <row r="110" spans="1:31" x14ac:dyDescent="0.3">
      <c r="A110" s="7"/>
      <c r="B110" s="7"/>
      <c r="C110" s="7"/>
      <c r="D110" s="7"/>
      <c r="F110" s="12"/>
      <c r="G110" s="12"/>
      <c r="H110" s="12"/>
      <c r="I110" s="12"/>
      <c r="K110" s="12"/>
      <c r="L110" s="12"/>
      <c r="M110" s="12"/>
      <c r="N110" s="12"/>
      <c r="O110" s="12"/>
      <c r="P110" s="12"/>
      <c r="Q110" s="12"/>
      <c r="R110" s="12"/>
      <c r="S110" s="12"/>
      <c r="T110" s="12"/>
      <c r="U110" s="12"/>
      <c r="V110" s="12"/>
      <c r="W110" s="12"/>
      <c r="X110" s="12"/>
      <c r="Y110" s="12"/>
      <c r="Z110" s="12"/>
      <c r="AA110" s="12"/>
      <c r="AB110" s="12"/>
      <c r="AE110" s="128"/>
    </row>
    <row r="111" spans="1:31" x14ac:dyDescent="0.3">
      <c r="A111" s="7"/>
      <c r="B111" s="7"/>
      <c r="C111" s="7"/>
      <c r="D111" s="7"/>
      <c r="F111" s="12"/>
      <c r="G111" s="12"/>
      <c r="H111" s="12"/>
      <c r="I111" s="12"/>
      <c r="K111" s="12"/>
      <c r="L111" s="12"/>
      <c r="M111" s="12"/>
      <c r="N111" s="12"/>
      <c r="O111" s="12"/>
      <c r="P111" s="12"/>
      <c r="Q111" s="12"/>
      <c r="R111" s="12"/>
      <c r="S111" s="12"/>
      <c r="T111" s="12"/>
      <c r="U111" s="12"/>
      <c r="V111" s="12"/>
      <c r="W111" s="12"/>
      <c r="X111" s="12"/>
      <c r="Y111" s="12"/>
      <c r="Z111" s="12"/>
      <c r="AA111" s="12"/>
      <c r="AB111" s="12"/>
      <c r="AE111" s="128"/>
    </row>
    <row r="112" spans="1:31" x14ac:dyDescent="0.3">
      <c r="A112" s="7"/>
      <c r="B112" s="7"/>
      <c r="C112" s="7"/>
      <c r="D112" s="7"/>
      <c r="F112" s="12"/>
      <c r="G112" s="12"/>
      <c r="H112" s="12"/>
      <c r="I112" s="12"/>
      <c r="K112" s="12"/>
      <c r="L112" s="12"/>
      <c r="M112" s="12"/>
      <c r="N112" s="12"/>
      <c r="O112" s="12"/>
      <c r="P112" s="12"/>
      <c r="Q112" s="12"/>
      <c r="R112" s="12"/>
      <c r="S112" s="12"/>
      <c r="T112" s="12"/>
      <c r="U112" s="12"/>
      <c r="V112" s="12"/>
      <c r="W112" s="12"/>
      <c r="X112" s="12"/>
      <c r="Y112" s="12"/>
      <c r="Z112" s="12"/>
      <c r="AA112" s="12"/>
      <c r="AB112" s="12"/>
      <c r="AE112" s="128"/>
    </row>
    <row r="113" spans="1:31" x14ac:dyDescent="0.3">
      <c r="A113" s="7"/>
      <c r="B113" s="7"/>
      <c r="C113" s="7"/>
      <c r="D113" s="7"/>
      <c r="F113" s="12"/>
      <c r="G113" s="12"/>
      <c r="H113" s="12"/>
      <c r="I113" s="12"/>
      <c r="K113" s="12"/>
      <c r="L113" s="12"/>
      <c r="M113" s="12"/>
      <c r="N113" s="12"/>
      <c r="O113" s="12"/>
      <c r="P113" s="12"/>
      <c r="Q113" s="12"/>
      <c r="R113" s="12"/>
      <c r="S113" s="12"/>
      <c r="T113" s="12"/>
      <c r="U113" s="12"/>
      <c r="V113" s="12"/>
      <c r="W113" s="12"/>
      <c r="X113" s="12"/>
      <c r="Y113" s="12"/>
      <c r="Z113" s="12"/>
      <c r="AA113" s="12"/>
      <c r="AB113" s="12"/>
      <c r="AE113" s="128"/>
    </row>
    <row r="114" spans="1:31" x14ac:dyDescent="0.3">
      <c r="A114" s="7"/>
      <c r="B114" s="7"/>
      <c r="C114" s="7"/>
      <c r="D114" s="7"/>
      <c r="F114" s="12"/>
      <c r="G114" s="12"/>
      <c r="H114" s="12"/>
      <c r="I114" s="12"/>
      <c r="K114" s="12"/>
      <c r="L114" s="12"/>
      <c r="M114" s="12"/>
      <c r="N114" s="12"/>
      <c r="O114" s="12"/>
      <c r="P114" s="12"/>
      <c r="Q114" s="12"/>
      <c r="R114" s="12"/>
      <c r="S114" s="12"/>
      <c r="T114" s="12"/>
      <c r="U114" s="12"/>
      <c r="V114" s="12"/>
      <c r="W114" s="12"/>
      <c r="X114" s="12"/>
      <c r="Y114" s="12"/>
      <c r="Z114" s="12"/>
      <c r="AA114" s="12"/>
      <c r="AB114" s="12"/>
      <c r="AE114" s="128"/>
    </row>
    <row r="115" spans="1:31" x14ac:dyDescent="0.3">
      <c r="A115" s="7"/>
      <c r="B115" s="7"/>
      <c r="C115" s="7"/>
      <c r="D115" s="7"/>
      <c r="F115" s="12"/>
      <c r="G115" s="12"/>
      <c r="H115" s="12"/>
      <c r="I115" s="12"/>
      <c r="K115" s="12"/>
      <c r="L115" s="12"/>
      <c r="M115" s="12"/>
      <c r="N115" s="12"/>
      <c r="O115" s="12"/>
      <c r="P115" s="12"/>
      <c r="Q115" s="12"/>
      <c r="R115" s="12"/>
      <c r="S115" s="12"/>
      <c r="T115" s="12"/>
      <c r="U115" s="12"/>
      <c r="V115" s="12"/>
      <c r="W115" s="12"/>
      <c r="X115" s="12"/>
      <c r="Y115" s="12"/>
      <c r="Z115" s="12"/>
      <c r="AA115" s="12"/>
      <c r="AB115" s="12"/>
      <c r="AE115" s="128"/>
    </row>
    <row r="116" spans="1:31" x14ac:dyDescent="0.3">
      <c r="A116" s="7"/>
      <c r="B116" s="7"/>
      <c r="C116" s="7"/>
      <c r="D116" s="7"/>
      <c r="F116" s="12"/>
      <c r="G116" s="12"/>
      <c r="H116" s="12"/>
      <c r="I116" s="12"/>
      <c r="K116" s="12"/>
      <c r="L116" s="12"/>
      <c r="M116" s="12"/>
      <c r="N116" s="12"/>
      <c r="O116" s="12"/>
      <c r="P116" s="12"/>
      <c r="Q116" s="12"/>
      <c r="R116" s="12"/>
      <c r="S116" s="12"/>
      <c r="T116" s="12"/>
      <c r="U116" s="12"/>
      <c r="V116" s="12"/>
      <c r="W116" s="12"/>
      <c r="X116" s="12"/>
      <c r="Y116" s="12"/>
      <c r="Z116" s="12"/>
      <c r="AA116" s="12"/>
      <c r="AB116" s="12"/>
      <c r="AE116" s="128"/>
    </row>
    <row r="117" spans="1:31" x14ac:dyDescent="0.3">
      <c r="A117" s="7"/>
      <c r="B117" s="7"/>
      <c r="C117" s="7"/>
      <c r="D117" s="7"/>
      <c r="F117" s="12"/>
      <c r="G117" s="12"/>
      <c r="H117" s="12"/>
      <c r="I117" s="12"/>
      <c r="K117" s="12"/>
      <c r="L117" s="12"/>
      <c r="M117" s="12"/>
      <c r="N117" s="12"/>
      <c r="O117" s="12"/>
      <c r="P117" s="12"/>
      <c r="Q117" s="12"/>
      <c r="R117" s="12"/>
      <c r="S117" s="12"/>
      <c r="T117" s="12"/>
      <c r="U117" s="12"/>
      <c r="V117" s="12"/>
      <c r="W117" s="12"/>
      <c r="X117" s="12"/>
      <c r="Y117" s="12"/>
      <c r="Z117" s="12"/>
      <c r="AA117" s="12"/>
      <c r="AB117" s="12"/>
      <c r="AE117" s="128"/>
    </row>
    <row r="118" spans="1:31" x14ac:dyDescent="0.3">
      <c r="A118" s="7"/>
      <c r="B118" s="7"/>
      <c r="C118" s="7"/>
      <c r="D118" s="7"/>
      <c r="F118" s="12"/>
      <c r="G118" s="12"/>
      <c r="H118" s="12"/>
      <c r="I118" s="12"/>
      <c r="K118" s="12"/>
      <c r="L118" s="12"/>
      <c r="M118" s="12"/>
      <c r="N118" s="12"/>
      <c r="O118" s="12"/>
      <c r="P118" s="12"/>
      <c r="Q118" s="12"/>
      <c r="R118" s="12"/>
      <c r="S118" s="12"/>
      <c r="T118" s="12"/>
      <c r="U118" s="12"/>
      <c r="V118" s="12"/>
      <c r="W118" s="12"/>
      <c r="X118" s="12"/>
      <c r="Y118" s="12"/>
      <c r="Z118" s="12"/>
      <c r="AA118" s="12"/>
      <c r="AB118" s="12"/>
      <c r="AE118" s="128"/>
    </row>
    <row r="119" spans="1:31" x14ac:dyDescent="0.3">
      <c r="A119" s="7"/>
      <c r="B119" s="7"/>
      <c r="C119" s="7"/>
      <c r="D119" s="7"/>
      <c r="F119" s="12"/>
      <c r="G119" s="12"/>
      <c r="H119" s="12"/>
      <c r="I119" s="12"/>
      <c r="K119" s="12"/>
      <c r="L119" s="12"/>
      <c r="M119" s="12"/>
      <c r="N119" s="12"/>
      <c r="O119" s="12"/>
      <c r="P119" s="12"/>
      <c r="Q119" s="12"/>
      <c r="R119" s="12"/>
      <c r="S119" s="12"/>
      <c r="T119" s="12"/>
      <c r="U119" s="12"/>
      <c r="V119" s="12"/>
      <c r="W119" s="12"/>
      <c r="X119" s="12"/>
      <c r="Y119" s="12"/>
      <c r="Z119" s="12"/>
      <c r="AA119" s="12"/>
      <c r="AB119" s="12"/>
      <c r="AE119" s="128"/>
    </row>
    <row r="120" spans="1:31" x14ac:dyDescent="0.3">
      <c r="A120" s="7"/>
      <c r="B120" s="7"/>
      <c r="C120" s="7"/>
      <c r="D120" s="7"/>
      <c r="F120" s="12"/>
      <c r="G120" s="12"/>
      <c r="H120" s="12"/>
      <c r="I120" s="12"/>
      <c r="K120" s="12"/>
      <c r="L120" s="12"/>
      <c r="M120" s="12"/>
      <c r="N120" s="12"/>
      <c r="O120" s="12"/>
      <c r="P120" s="12"/>
      <c r="Q120" s="12"/>
      <c r="R120" s="12"/>
      <c r="S120" s="12"/>
      <c r="T120" s="12"/>
      <c r="U120" s="12"/>
      <c r="V120" s="12"/>
      <c r="W120" s="12"/>
      <c r="X120" s="12"/>
      <c r="Y120" s="12"/>
      <c r="Z120" s="12"/>
      <c r="AA120" s="12"/>
      <c r="AB120" s="12"/>
      <c r="AE120" s="128"/>
    </row>
    <row r="121" spans="1:31" x14ac:dyDescent="0.3">
      <c r="A121" s="7"/>
      <c r="B121" s="7"/>
      <c r="C121" s="7"/>
      <c r="D121" s="7"/>
      <c r="F121" s="12"/>
      <c r="G121" s="12"/>
      <c r="H121" s="12"/>
      <c r="I121" s="12"/>
      <c r="K121" s="12"/>
      <c r="L121" s="12"/>
      <c r="M121" s="12"/>
      <c r="N121" s="12"/>
      <c r="O121" s="12"/>
      <c r="P121" s="12"/>
      <c r="Q121" s="12"/>
      <c r="R121" s="12"/>
      <c r="S121" s="12"/>
      <c r="T121" s="12"/>
      <c r="U121" s="12"/>
      <c r="V121" s="12"/>
      <c r="W121" s="12"/>
      <c r="X121" s="12"/>
      <c r="Y121" s="12"/>
      <c r="Z121" s="12"/>
      <c r="AA121" s="12"/>
      <c r="AB121" s="12"/>
      <c r="AE121" s="128"/>
    </row>
    <row r="122" spans="1:31" x14ac:dyDescent="0.3">
      <c r="A122" s="7"/>
      <c r="B122" s="7"/>
      <c r="C122" s="7"/>
      <c r="D122" s="7"/>
      <c r="F122" s="12"/>
      <c r="G122" s="12"/>
      <c r="H122" s="12"/>
      <c r="I122" s="12"/>
      <c r="K122" s="12"/>
      <c r="L122" s="12"/>
      <c r="M122" s="12"/>
      <c r="N122" s="12"/>
      <c r="O122" s="12"/>
      <c r="P122" s="12"/>
      <c r="Q122" s="12"/>
      <c r="R122" s="12"/>
      <c r="S122" s="12"/>
      <c r="T122" s="12"/>
      <c r="U122" s="12"/>
      <c r="V122" s="12"/>
      <c r="W122" s="12"/>
      <c r="X122" s="12"/>
      <c r="Y122" s="12"/>
      <c r="Z122" s="12"/>
      <c r="AA122" s="12"/>
      <c r="AB122" s="12"/>
      <c r="AE122" s="128"/>
    </row>
    <row r="123" spans="1:31" x14ac:dyDescent="0.3">
      <c r="A123" s="7"/>
      <c r="B123" s="7"/>
      <c r="C123" s="7"/>
      <c r="D123" s="7"/>
      <c r="F123" s="12"/>
      <c r="G123" s="12"/>
      <c r="H123" s="12"/>
      <c r="I123" s="12"/>
      <c r="K123" s="12"/>
      <c r="L123" s="12"/>
      <c r="M123" s="12"/>
      <c r="N123" s="12"/>
      <c r="O123" s="12"/>
      <c r="P123" s="12"/>
      <c r="Q123" s="12"/>
      <c r="R123" s="12"/>
      <c r="S123" s="12"/>
      <c r="T123" s="12"/>
      <c r="U123" s="12"/>
      <c r="V123" s="12"/>
      <c r="W123" s="12"/>
      <c r="X123" s="12"/>
      <c r="Y123" s="12"/>
      <c r="Z123" s="12"/>
      <c r="AA123" s="12"/>
      <c r="AB123" s="12"/>
      <c r="AE123" s="128"/>
    </row>
    <row r="124" spans="1:31" x14ac:dyDescent="0.3">
      <c r="A124" s="7"/>
      <c r="B124" s="7"/>
      <c r="C124" s="7"/>
      <c r="D124" s="7"/>
      <c r="F124" s="12"/>
      <c r="G124" s="12"/>
      <c r="H124" s="12"/>
      <c r="I124" s="12"/>
      <c r="K124" s="12"/>
      <c r="L124" s="12"/>
      <c r="M124" s="12"/>
      <c r="N124" s="12"/>
      <c r="O124" s="12"/>
      <c r="P124" s="12"/>
      <c r="Q124" s="12"/>
      <c r="R124" s="12"/>
      <c r="S124" s="12"/>
      <c r="T124" s="12"/>
      <c r="U124" s="12"/>
      <c r="V124" s="12"/>
      <c r="W124" s="12"/>
      <c r="X124" s="12"/>
      <c r="Y124" s="12"/>
      <c r="Z124" s="12"/>
      <c r="AA124" s="12"/>
      <c r="AB124" s="12"/>
      <c r="AE124" s="128"/>
    </row>
    <row r="125" spans="1:31" x14ac:dyDescent="0.3">
      <c r="A125" s="7"/>
      <c r="B125" s="7"/>
      <c r="C125" s="7"/>
      <c r="D125" s="7"/>
      <c r="F125" s="12"/>
      <c r="G125" s="12"/>
      <c r="H125" s="12"/>
      <c r="I125" s="12"/>
      <c r="K125" s="12"/>
      <c r="L125" s="12"/>
      <c r="M125" s="12"/>
      <c r="N125" s="12"/>
      <c r="O125" s="12"/>
      <c r="P125" s="12"/>
      <c r="Q125" s="12"/>
      <c r="R125" s="12"/>
      <c r="S125" s="12"/>
      <c r="T125" s="12"/>
      <c r="U125" s="12"/>
      <c r="V125" s="12"/>
      <c r="W125" s="12"/>
      <c r="X125" s="12"/>
      <c r="Y125" s="12"/>
      <c r="Z125" s="12"/>
      <c r="AA125" s="12"/>
      <c r="AB125" s="12"/>
      <c r="AE125" s="128"/>
    </row>
    <row r="126" spans="1:31" x14ac:dyDescent="0.3">
      <c r="A126" s="7"/>
      <c r="B126" s="7"/>
      <c r="C126" s="7"/>
      <c r="D126" s="7"/>
      <c r="F126" s="12"/>
      <c r="G126" s="12"/>
      <c r="H126" s="12"/>
      <c r="I126" s="12"/>
      <c r="K126" s="12"/>
      <c r="L126" s="12"/>
      <c r="M126" s="12"/>
      <c r="N126" s="12"/>
      <c r="O126" s="12"/>
      <c r="P126" s="12"/>
      <c r="Q126" s="12"/>
      <c r="R126" s="12"/>
      <c r="S126" s="12"/>
      <c r="T126" s="12"/>
      <c r="U126" s="12"/>
      <c r="V126" s="12"/>
      <c r="W126" s="12"/>
      <c r="X126" s="12"/>
      <c r="Y126" s="12"/>
      <c r="Z126" s="12"/>
      <c r="AA126" s="12"/>
      <c r="AB126" s="12"/>
      <c r="AE126" s="128"/>
    </row>
    <row r="127" spans="1:31" x14ac:dyDescent="0.3">
      <c r="A127" s="7"/>
      <c r="B127" s="7"/>
      <c r="C127" s="7"/>
      <c r="D127" s="7"/>
      <c r="F127" s="12"/>
      <c r="G127" s="12"/>
      <c r="H127" s="12"/>
      <c r="I127" s="12"/>
      <c r="K127" s="12"/>
      <c r="L127" s="12"/>
      <c r="M127" s="12"/>
      <c r="N127" s="12"/>
      <c r="O127" s="12"/>
      <c r="P127" s="12"/>
      <c r="Q127" s="12"/>
      <c r="R127" s="12"/>
      <c r="S127" s="12"/>
      <c r="T127" s="12"/>
      <c r="U127" s="12"/>
      <c r="V127" s="12"/>
      <c r="W127" s="12"/>
      <c r="X127" s="12"/>
      <c r="Y127" s="12"/>
      <c r="Z127" s="12"/>
      <c r="AA127" s="12"/>
      <c r="AB127" s="12"/>
      <c r="AE127" s="128"/>
    </row>
    <row r="128" spans="1:31" x14ac:dyDescent="0.3">
      <c r="A128" s="7"/>
      <c r="B128" s="7"/>
      <c r="C128" s="7"/>
      <c r="D128" s="7"/>
      <c r="F128" s="12"/>
      <c r="G128" s="12"/>
      <c r="H128" s="12"/>
      <c r="I128" s="12"/>
      <c r="K128" s="12"/>
      <c r="L128" s="12"/>
      <c r="M128" s="12"/>
      <c r="N128" s="12"/>
      <c r="O128" s="12"/>
      <c r="P128" s="12"/>
      <c r="Q128" s="12"/>
      <c r="R128" s="12"/>
      <c r="S128" s="12"/>
      <c r="T128" s="12"/>
      <c r="U128" s="12"/>
      <c r="V128" s="12"/>
      <c r="W128" s="12"/>
      <c r="X128" s="12"/>
      <c r="Y128" s="12"/>
      <c r="Z128" s="12"/>
      <c r="AA128" s="12"/>
      <c r="AB128" s="12"/>
      <c r="AE128" s="128"/>
    </row>
    <row r="129" spans="1:31" x14ac:dyDescent="0.3">
      <c r="A129" s="7"/>
      <c r="B129" s="7"/>
      <c r="C129" s="7"/>
      <c r="D129" s="7"/>
      <c r="F129" s="12"/>
      <c r="G129" s="12"/>
      <c r="H129" s="12"/>
      <c r="I129" s="12"/>
      <c r="K129" s="12"/>
      <c r="L129" s="12"/>
      <c r="M129" s="12"/>
      <c r="N129" s="12"/>
      <c r="O129" s="12"/>
      <c r="P129" s="12"/>
      <c r="Q129" s="12"/>
      <c r="R129" s="12"/>
      <c r="S129" s="12"/>
      <c r="T129" s="12"/>
      <c r="U129" s="12"/>
      <c r="V129" s="12"/>
      <c r="W129" s="12"/>
      <c r="X129" s="12"/>
      <c r="Y129" s="12"/>
      <c r="Z129" s="12"/>
      <c r="AA129" s="12"/>
      <c r="AB129" s="12"/>
      <c r="AE129" s="128"/>
    </row>
    <row r="130" spans="1:31" x14ac:dyDescent="0.3">
      <c r="A130" s="7"/>
      <c r="B130" s="7"/>
      <c r="C130" s="7"/>
      <c r="D130" s="7"/>
      <c r="F130" s="12"/>
      <c r="G130" s="12"/>
      <c r="H130" s="12"/>
      <c r="I130" s="12"/>
      <c r="K130" s="12"/>
      <c r="L130" s="12"/>
      <c r="M130" s="12"/>
      <c r="N130" s="12"/>
      <c r="O130" s="12"/>
      <c r="P130" s="12"/>
      <c r="Q130" s="12"/>
      <c r="R130" s="12"/>
      <c r="S130" s="12"/>
      <c r="T130" s="12"/>
      <c r="U130" s="12"/>
      <c r="V130" s="12"/>
      <c r="W130" s="12"/>
      <c r="X130" s="12"/>
      <c r="Y130" s="12"/>
      <c r="Z130" s="12"/>
      <c r="AA130" s="12"/>
      <c r="AB130" s="12"/>
      <c r="AE130" s="128"/>
    </row>
    <row r="131" spans="1:31" x14ac:dyDescent="0.3">
      <c r="A131" s="7"/>
      <c r="B131" s="7"/>
      <c r="C131" s="7"/>
      <c r="D131" s="7"/>
      <c r="F131" s="12"/>
      <c r="G131" s="12"/>
      <c r="H131" s="12"/>
      <c r="I131" s="12"/>
      <c r="K131" s="12"/>
      <c r="L131" s="12"/>
      <c r="M131" s="12"/>
      <c r="N131" s="12"/>
      <c r="O131" s="12"/>
      <c r="P131" s="12"/>
      <c r="Q131" s="12"/>
      <c r="R131" s="12"/>
      <c r="S131" s="12"/>
      <c r="T131" s="12"/>
      <c r="U131" s="12"/>
      <c r="V131" s="12"/>
      <c r="W131" s="12"/>
      <c r="X131" s="12"/>
      <c r="Y131" s="12"/>
      <c r="Z131" s="12"/>
      <c r="AA131" s="12"/>
      <c r="AB131" s="12"/>
      <c r="AE131" s="128"/>
    </row>
    <row r="132" spans="1:31" x14ac:dyDescent="0.3">
      <c r="A132" s="7"/>
      <c r="B132" s="7"/>
      <c r="C132" s="7"/>
      <c r="D132" s="7"/>
      <c r="F132" s="12"/>
      <c r="G132" s="12"/>
      <c r="H132" s="12"/>
      <c r="I132" s="12"/>
      <c r="K132" s="12"/>
      <c r="L132" s="12"/>
      <c r="M132" s="12"/>
      <c r="N132" s="12"/>
      <c r="O132" s="12"/>
      <c r="P132" s="12"/>
      <c r="Q132" s="12"/>
      <c r="R132" s="12"/>
      <c r="S132" s="12"/>
      <c r="T132" s="12"/>
      <c r="U132" s="12"/>
      <c r="V132" s="12"/>
      <c r="W132" s="12"/>
      <c r="X132" s="12"/>
      <c r="Y132" s="12"/>
      <c r="Z132" s="12"/>
      <c r="AA132" s="12"/>
      <c r="AB132" s="12"/>
      <c r="AE132" s="128"/>
    </row>
    <row r="133" spans="1:31" x14ac:dyDescent="0.3">
      <c r="A133" s="7"/>
      <c r="B133" s="7"/>
      <c r="C133" s="7"/>
      <c r="D133" s="7"/>
      <c r="F133" s="12"/>
      <c r="G133" s="12"/>
      <c r="H133" s="12"/>
      <c r="I133" s="12"/>
      <c r="K133" s="12"/>
      <c r="L133" s="12"/>
      <c r="M133" s="12"/>
      <c r="N133" s="12"/>
      <c r="O133" s="12"/>
      <c r="P133" s="12"/>
      <c r="Q133" s="12"/>
      <c r="R133" s="12"/>
      <c r="S133" s="12"/>
      <c r="T133" s="12"/>
      <c r="U133" s="12"/>
      <c r="V133" s="12"/>
      <c r="W133" s="12"/>
      <c r="X133" s="12"/>
      <c r="Y133" s="12"/>
      <c r="Z133" s="12"/>
      <c r="AA133" s="12"/>
      <c r="AB133" s="12"/>
      <c r="AE133" s="128"/>
    </row>
    <row r="134" spans="1:31" x14ac:dyDescent="0.3">
      <c r="A134" s="7"/>
      <c r="B134" s="7"/>
      <c r="C134" s="7"/>
      <c r="D134" s="7"/>
      <c r="F134" s="12"/>
      <c r="G134" s="12"/>
      <c r="H134" s="12"/>
      <c r="I134" s="12"/>
      <c r="K134" s="12"/>
      <c r="L134" s="12"/>
      <c r="M134" s="12"/>
      <c r="N134" s="12"/>
      <c r="O134" s="12"/>
      <c r="P134" s="12"/>
      <c r="Q134" s="12"/>
      <c r="R134" s="12"/>
      <c r="S134" s="12"/>
      <c r="T134" s="12"/>
      <c r="U134" s="12"/>
      <c r="V134" s="12"/>
      <c r="W134" s="12"/>
      <c r="X134" s="12"/>
      <c r="Y134" s="12"/>
      <c r="Z134" s="12"/>
      <c r="AA134" s="12"/>
      <c r="AB134" s="12"/>
      <c r="AE134" s="128"/>
    </row>
    <row r="135" spans="1:31" x14ac:dyDescent="0.3">
      <c r="A135" s="7"/>
      <c r="B135" s="7"/>
      <c r="C135" s="7"/>
      <c r="D135" s="7"/>
      <c r="F135" s="12"/>
      <c r="G135" s="12"/>
      <c r="H135" s="12"/>
      <c r="I135" s="12"/>
      <c r="K135" s="12"/>
      <c r="L135" s="12"/>
      <c r="M135" s="12"/>
      <c r="N135" s="12"/>
      <c r="O135" s="12"/>
      <c r="P135" s="12"/>
      <c r="Q135" s="12"/>
      <c r="R135" s="12"/>
      <c r="S135" s="12"/>
      <c r="T135" s="12"/>
      <c r="U135" s="12"/>
      <c r="V135" s="12"/>
      <c r="W135" s="12"/>
      <c r="X135" s="12"/>
      <c r="Y135" s="12"/>
      <c r="Z135" s="12"/>
      <c r="AA135" s="12"/>
      <c r="AB135" s="12"/>
      <c r="AE135" s="128"/>
    </row>
    <row r="136" spans="1:31" x14ac:dyDescent="0.3">
      <c r="A136" s="7"/>
      <c r="B136" s="7"/>
      <c r="C136" s="7"/>
      <c r="D136" s="7"/>
      <c r="F136" s="12"/>
      <c r="G136" s="12"/>
      <c r="H136" s="12"/>
      <c r="I136" s="12"/>
      <c r="K136" s="12"/>
      <c r="L136" s="12"/>
      <c r="M136" s="12"/>
      <c r="N136" s="12"/>
      <c r="O136" s="12"/>
      <c r="P136" s="12"/>
      <c r="Q136" s="12"/>
      <c r="R136" s="12"/>
      <c r="S136" s="12"/>
      <c r="T136" s="12"/>
      <c r="U136" s="12"/>
      <c r="V136" s="12"/>
      <c r="W136" s="12"/>
      <c r="X136" s="12"/>
      <c r="Y136" s="12"/>
      <c r="Z136" s="12"/>
      <c r="AA136" s="12"/>
      <c r="AB136" s="12"/>
      <c r="AE136" s="128"/>
    </row>
    <row r="137" spans="1:31" x14ac:dyDescent="0.3">
      <c r="A137" s="7"/>
      <c r="B137" s="7"/>
      <c r="C137" s="7"/>
      <c r="D137" s="7"/>
      <c r="F137" s="12"/>
      <c r="G137" s="12"/>
      <c r="H137" s="12"/>
      <c r="I137" s="12"/>
      <c r="K137" s="12"/>
      <c r="L137" s="12"/>
      <c r="M137" s="12"/>
      <c r="N137" s="12"/>
      <c r="O137" s="12"/>
      <c r="P137" s="12"/>
      <c r="Q137" s="12"/>
      <c r="R137" s="12"/>
      <c r="S137" s="12"/>
      <c r="T137" s="12"/>
      <c r="U137" s="12"/>
      <c r="V137" s="12"/>
      <c r="W137" s="12"/>
      <c r="X137" s="12"/>
      <c r="Y137" s="12"/>
      <c r="Z137" s="12"/>
      <c r="AA137" s="12"/>
      <c r="AB137" s="12"/>
      <c r="AE137" s="128"/>
    </row>
    <row r="138" spans="1:31" x14ac:dyDescent="0.3">
      <c r="A138" s="7"/>
      <c r="B138" s="7"/>
      <c r="C138" s="7"/>
      <c r="D138" s="7"/>
      <c r="F138" s="12"/>
      <c r="G138" s="12"/>
      <c r="H138" s="12"/>
      <c r="I138" s="12"/>
      <c r="K138" s="12"/>
      <c r="L138" s="12"/>
      <c r="M138" s="12"/>
      <c r="N138" s="12"/>
      <c r="O138" s="12"/>
      <c r="P138" s="12"/>
      <c r="Q138" s="12"/>
      <c r="R138" s="12"/>
      <c r="S138" s="12"/>
      <c r="T138" s="12"/>
      <c r="U138" s="12"/>
      <c r="V138" s="12"/>
      <c r="W138" s="12"/>
      <c r="X138" s="12"/>
      <c r="Y138" s="12"/>
      <c r="Z138" s="12"/>
      <c r="AA138" s="12"/>
      <c r="AB138" s="12"/>
      <c r="AE138" s="128"/>
    </row>
    <row r="139" spans="1:31" x14ac:dyDescent="0.3">
      <c r="A139" s="7"/>
      <c r="B139" s="7"/>
      <c r="C139" s="7"/>
      <c r="D139" s="7"/>
      <c r="F139" s="12"/>
      <c r="G139" s="12"/>
      <c r="H139" s="12"/>
      <c r="I139" s="12"/>
      <c r="K139" s="12"/>
      <c r="L139" s="12"/>
      <c r="M139" s="12"/>
      <c r="N139" s="12"/>
      <c r="O139" s="12"/>
      <c r="P139" s="12"/>
      <c r="Q139" s="12"/>
      <c r="R139" s="12"/>
      <c r="S139" s="12"/>
      <c r="T139" s="12"/>
      <c r="U139" s="12"/>
      <c r="V139" s="12"/>
      <c r="W139" s="12"/>
      <c r="X139" s="12"/>
      <c r="Y139" s="12"/>
      <c r="Z139" s="12"/>
      <c r="AA139" s="12"/>
      <c r="AB139" s="12"/>
      <c r="AE139" s="128"/>
    </row>
    <row r="140" spans="1:31" x14ac:dyDescent="0.3">
      <c r="A140" s="7"/>
      <c r="B140" s="7"/>
      <c r="C140" s="7"/>
      <c r="D140" s="7"/>
      <c r="F140" s="12"/>
      <c r="G140" s="12"/>
      <c r="H140" s="12"/>
      <c r="I140" s="12"/>
      <c r="K140" s="12"/>
      <c r="L140" s="12"/>
      <c r="M140" s="12"/>
      <c r="N140" s="12"/>
      <c r="O140" s="12"/>
      <c r="P140" s="12"/>
      <c r="Q140" s="12"/>
      <c r="R140" s="12"/>
      <c r="S140" s="12"/>
      <c r="T140" s="12"/>
      <c r="U140" s="12"/>
      <c r="V140" s="12"/>
      <c r="W140" s="12"/>
      <c r="X140" s="12"/>
      <c r="Y140" s="12"/>
      <c r="Z140" s="12"/>
      <c r="AA140" s="12"/>
      <c r="AB140" s="12"/>
      <c r="AE140" s="128"/>
    </row>
    <row r="141" spans="1:31" x14ac:dyDescent="0.3">
      <c r="A141" s="7"/>
      <c r="B141" s="7"/>
      <c r="C141" s="7"/>
      <c r="D141" s="7"/>
      <c r="F141" s="12"/>
      <c r="G141" s="12"/>
      <c r="H141" s="12"/>
      <c r="I141" s="12"/>
      <c r="K141" s="12"/>
      <c r="L141" s="12"/>
      <c r="M141" s="12"/>
      <c r="N141" s="12"/>
      <c r="O141" s="12"/>
      <c r="P141" s="12"/>
      <c r="Q141" s="12"/>
      <c r="R141" s="12"/>
      <c r="S141" s="12"/>
      <c r="T141" s="12"/>
      <c r="U141" s="12"/>
      <c r="V141" s="12"/>
      <c r="W141" s="12"/>
      <c r="X141" s="12"/>
      <c r="Y141" s="12"/>
      <c r="Z141" s="12"/>
      <c r="AA141" s="12"/>
      <c r="AB141" s="12"/>
      <c r="AE141" s="128"/>
    </row>
    <row r="142" spans="1:31" x14ac:dyDescent="0.3">
      <c r="A142" s="7"/>
      <c r="B142" s="7"/>
      <c r="C142" s="7"/>
      <c r="D142" s="7"/>
      <c r="F142" s="12"/>
      <c r="G142" s="12"/>
      <c r="H142" s="12"/>
      <c r="I142" s="12"/>
      <c r="K142" s="12"/>
      <c r="L142" s="12"/>
      <c r="M142" s="12"/>
      <c r="N142" s="12"/>
      <c r="O142" s="12"/>
      <c r="P142" s="12"/>
      <c r="Q142" s="12"/>
      <c r="R142" s="12"/>
      <c r="S142" s="12"/>
      <c r="T142" s="12"/>
      <c r="U142" s="12"/>
      <c r="V142" s="12"/>
      <c r="W142" s="12"/>
      <c r="X142" s="12"/>
      <c r="Y142" s="12"/>
      <c r="Z142" s="12"/>
      <c r="AA142" s="12"/>
      <c r="AB142" s="12"/>
      <c r="AE142" s="128"/>
    </row>
    <row r="143" spans="1:31" x14ac:dyDescent="0.3">
      <c r="A143" s="7"/>
      <c r="B143" s="7"/>
      <c r="C143" s="7"/>
      <c r="D143" s="7"/>
      <c r="F143" s="12"/>
      <c r="G143" s="12"/>
      <c r="H143" s="12"/>
      <c r="I143" s="12"/>
      <c r="K143" s="12"/>
      <c r="L143" s="12"/>
      <c r="M143" s="12"/>
      <c r="N143" s="12"/>
      <c r="O143" s="12"/>
      <c r="P143" s="12"/>
      <c r="Q143" s="12"/>
      <c r="R143" s="12"/>
      <c r="S143" s="12"/>
      <c r="T143" s="12"/>
      <c r="U143" s="12"/>
      <c r="V143" s="12"/>
      <c r="W143" s="12"/>
      <c r="X143" s="12"/>
      <c r="Y143" s="12"/>
      <c r="Z143" s="12"/>
      <c r="AA143" s="12"/>
      <c r="AB143" s="12"/>
      <c r="AE143" s="128"/>
    </row>
    <row r="144" spans="1:31" x14ac:dyDescent="0.3">
      <c r="A144" s="7"/>
      <c r="B144" s="7"/>
      <c r="C144" s="7"/>
      <c r="D144" s="7"/>
      <c r="F144" s="12"/>
      <c r="G144" s="12"/>
      <c r="H144" s="12"/>
      <c r="I144" s="12"/>
      <c r="K144" s="12"/>
      <c r="L144" s="12"/>
      <c r="M144" s="12"/>
      <c r="N144" s="12"/>
      <c r="O144" s="12"/>
      <c r="P144" s="12"/>
      <c r="Q144" s="12"/>
      <c r="R144" s="12"/>
      <c r="S144" s="12"/>
      <c r="T144" s="12"/>
      <c r="U144" s="12"/>
      <c r="V144" s="12"/>
      <c r="W144" s="12"/>
      <c r="X144" s="12"/>
      <c r="Y144" s="12"/>
      <c r="Z144" s="12"/>
      <c r="AA144" s="12"/>
      <c r="AB144" s="12"/>
      <c r="AE144" s="128"/>
    </row>
    <row r="145" spans="1:31" x14ac:dyDescent="0.3">
      <c r="A145" s="7"/>
      <c r="B145" s="7"/>
      <c r="C145" s="7"/>
      <c r="D145" s="7"/>
      <c r="F145" s="12"/>
      <c r="G145" s="12"/>
      <c r="H145" s="12"/>
      <c r="I145" s="12"/>
      <c r="K145" s="12"/>
      <c r="L145" s="12"/>
      <c r="M145" s="12"/>
      <c r="N145" s="12"/>
      <c r="O145" s="12"/>
      <c r="P145" s="12"/>
      <c r="Q145" s="12"/>
      <c r="R145" s="12"/>
      <c r="S145" s="12"/>
      <c r="T145" s="12"/>
      <c r="U145" s="12"/>
      <c r="V145" s="12"/>
      <c r="W145" s="12"/>
      <c r="X145" s="12"/>
      <c r="Y145" s="12"/>
      <c r="Z145" s="12"/>
      <c r="AA145" s="12"/>
      <c r="AB145" s="12"/>
      <c r="AE145" s="128"/>
    </row>
    <row r="146" spans="1:31" x14ac:dyDescent="0.3">
      <c r="A146" s="7"/>
      <c r="B146" s="7"/>
      <c r="C146" s="7"/>
      <c r="D146" s="7"/>
      <c r="F146" s="12"/>
      <c r="G146" s="12"/>
      <c r="H146" s="12"/>
      <c r="I146" s="12"/>
      <c r="K146" s="12"/>
      <c r="L146" s="12"/>
      <c r="M146" s="12"/>
      <c r="N146" s="12"/>
      <c r="O146" s="12"/>
      <c r="P146" s="12"/>
      <c r="Q146" s="12"/>
      <c r="R146" s="12"/>
      <c r="S146" s="12"/>
      <c r="T146" s="12"/>
      <c r="U146" s="12"/>
      <c r="V146" s="12"/>
      <c r="W146" s="12"/>
      <c r="X146" s="12"/>
      <c r="Y146" s="12"/>
      <c r="Z146" s="12"/>
      <c r="AA146" s="12"/>
      <c r="AB146" s="12"/>
      <c r="AE146" s="128"/>
    </row>
    <row r="147" spans="1:31" x14ac:dyDescent="0.3">
      <c r="A147" s="7"/>
      <c r="B147" s="7"/>
      <c r="C147" s="7"/>
      <c r="D147" s="7"/>
      <c r="F147" s="12"/>
      <c r="G147" s="12"/>
      <c r="H147" s="12"/>
      <c r="I147" s="12"/>
      <c r="K147" s="12"/>
      <c r="L147" s="12"/>
      <c r="M147" s="12"/>
      <c r="N147" s="12"/>
      <c r="O147" s="12"/>
      <c r="P147" s="12"/>
      <c r="Q147" s="12"/>
      <c r="R147" s="12"/>
      <c r="S147" s="12"/>
      <c r="T147" s="12"/>
      <c r="U147" s="12"/>
      <c r="V147" s="12"/>
      <c r="W147" s="12"/>
      <c r="X147" s="12"/>
      <c r="Y147" s="12"/>
      <c r="Z147" s="12"/>
      <c r="AA147" s="12"/>
      <c r="AB147" s="12"/>
      <c r="AE147" s="128"/>
    </row>
    <row r="148" spans="1:31" x14ac:dyDescent="0.3">
      <c r="A148" s="7"/>
      <c r="B148" s="7"/>
      <c r="C148" s="7"/>
      <c r="D148" s="7"/>
      <c r="F148" s="12"/>
      <c r="G148" s="12"/>
      <c r="H148" s="12"/>
      <c r="I148" s="12"/>
      <c r="K148" s="12"/>
      <c r="L148" s="12"/>
      <c r="M148" s="12"/>
      <c r="N148" s="12"/>
      <c r="O148" s="12"/>
      <c r="P148" s="12"/>
      <c r="Q148" s="12"/>
      <c r="R148" s="12"/>
      <c r="S148" s="12"/>
      <c r="T148" s="12"/>
      <c r="U148" s="12"/>
      <c r="V148" s="12"/>
      <c r="W148" s="12"/>
      <c r="X148" s="12"/>
      <c r="Y148" s="12"/>
      <c r="Z148" s="12"/>
      <c r="AA148" s="12"/>
      <c r="AB148" s="12"/>
      <c r="AE148" s="128"/>
    </row>
    <row r="149" spans="1:31" x14ac:dyDescent="0.3">
      <c r="A149" s="7"/>
      <c r="B149" s="7"/>
      <c r="C149" s="7"/>
      <c r="D149" s="7"/>
      <c r="F149" s="12"/>
      <c r="G149" s="12"/>
      <c r="H149" s="12"/>
      <c r="I149" s="12"/>
      <c r="K149" s="12"/>
      <c r="L149" s="12"/>
      <c r="M149" s="12"/>
      <c r="N149" s="12"/>
      <c r="O149" s="12"/>
      <c r="P149" s="12"/>
      <c r="Q149" s="12"/>
      <c r="R149" s="12"/>
      <c r="S149" s="12"/>
      <c r="T149" s="12"/>
      <c r="U149" s="12"/>
      <c r="V149" s="12"/>
      <c r="W149" s="12"/>
      <c r="X149" s="12"/>
      <c r="Y149" s="12"/>
      <c r="Z149" s="12"/>
      <c r="AA149" s="12"/>
      <c r="AB149" s="12"/>
      <c r="AE149" s="128"/>
    </row>
    <row r="150" spans="1:31" x14ac:dyDescent="0.3">
      <c r="A150" s="7"/>
      <c r="B150" s="7"/>
      <c r="C150" s="7"/>
      <c r="D150" s="7"/>
      <c r="F150" s="12"/>
      <c r="G150" s="12"/>
      <c r="H150" s="12"/>
      <c r="I150" s="12"/>
      <c r="K150" s="12"/>
      <c r="L150" s="12"/>
      <c r="M150" s="12"/>
      <c r="N150" s="12"/>
      <c r="O150" s="12"/>
      <c r="P150" s="12"/>
      <c r="Q150" s="12"/>
      <c r="R150" s="12"/>
      <c r="S150" s="12"/>
      <c r="T150" s="12"/>
      <c r="U150" s="12"/>
      <c r="V150" s="12"/>
      <c r="W150" s="12"/>
      <c r="X150" s="12"/>
      <c r="Y150" s="12"/>
      <c r="Z150" s="12"/>
      <c r="AA150" s="12"/>
      <c r="AB150" s="12"/>
      <c r="AE150" s="128"/>
    </row>
    <row r="151" spans="1:31" x14ac:dyDescent="0.3">
      <c r="A151" s="7"/>
      <c r="B151" s="7"/>
      <c r="C151" s="7"/>
      <c r="D151" s="7"/>
      <c r="F151" s="12"/>
      <c r="G151" s="12"/>
      <c r="H151" s="12"/>
      <c r="I151" s="12"/>
      <c r="K151" s="12"/>
      <c r="L151" s="12"/>
      <c r="M151" s="12"/>
      <c r="N151" s="12"/>
      <c r="O151" s="12"/>
      <c r="P151" s="12"/>
      <c r="Q151" s="12"/>
      <c r="R151" s="12"/>
      <c r="S151" s="12"/>
      <c r="T151" s="12"/>
      <c r="U151" s="12"/>
      <c r="V151" s="12"/>
      <c r="W151" s="12"/>
      <c r="X151" s="12"/>
      <c r="Y151" s="12"/>
      <c r="Z151" s="12"/>
      <c r="AA151" s="12"/>
      <c r="AB151" s="12"/>
      <c r="AE151" s="128"/>
    </row>
    <row r="152" spans="1:31" x14ac:dyDescent="0.3">
      <c r="A152" s="7"/>
      <c r="B152" s="7"/>
      <c r="C152" s="7"/>
      <c r="D152" s="7"/>
      <c r="F152" s="12"/>
      <c r="G152" s="12"/>
      <c r="H152" s="12"/>
      <c r="I152" s="12"/>
      <c r="K152" s="12"/>
      <c r="L152" s="12"/>
      <c r="M152" s="12"/>
      <c r="N152" s="12"/>
      <c r="O152" s="12"/>
      <c r="P152" s="12"/>
      <c r="Q152" s="12"/>
      <c r="R152" s="12"/>
      <c r="S152" s="12"/>
      <c r="T152" s="12"/>
      <c r="U152" s="12"/>
      <c r="V152" s="12"/>
      <c r="W152" s="12"/>
      <c r="X152" s="12"/>
      <c r="Y152" s="12"/>
      <c r="Z152" s="12"/>
      <c r="AA152" s="12"/>
      <c r="AB152" s="12"/>
      <c r="AE152" s="128"/>
    </row>
    <row r="153" spans="1:31" x14ac:dyDescent="0.3">
      <c r="A153" s="7"/>
      <c r="B153" s="7"/>
      <c r="C153" s="7"/>
      <c r="D153" s="7"/>
      <c r="F153" s="12"/>
      <c r="G153" s="12"/>
      <c r="H153" s="12"/>
      <c r="I153" s="12"/>
      <c r="K153" s="12"/>
      <c r="L153" s="12"/>
      <c r="M153" s="12"/>
      <c r="N153" s="12"/>
      <c r="O153" s="12"/>
      <c r="P153" s="12"/>
      <c r="Q153" s="12"/>
      <c r="R153" s="12"/>
      <c r="S153" s="12"/>
      <c r="T153" s="12"/>
      <c r="U153" s="12"/>
      <c r="V153" s="12"/>
      <c r="W153" s="12"/>
      <c r="X153" s="12"/>
      <c r="Y153" s="12"/>
      <c r="Z153" s="12"/>
      <c r="AA153" s="12"/>
      <c r="AB153" s="12"/>
      <c r="AE153" s="128"/>
    </row>
    <row r="154" spans="1:31" x14ac:dyDescent="0.3">
      <c r="A154" s="7"/>
      <c r="B154" s="7"/>
      <c r="C154" s="7"/>
      <c r="D154" s="7"/>
      <c r="F154" s="12"/>
      <c r="G154" s="12"/>
      <c r="H154" s="12"/>
      <c r="I154" s="12"/>
      <c r="K154" s="12"/>
      <c r="L154" s="12"/>
      <c r="M154" s="12"/>
      <c r="N154" s="12"/>
      <c r="O154" s="12"/>
      <c r="P154" s="12"/>
      <c r="Q154" s="12"/>
      <c r="R154" s="12"/>
      <c r="S154" s="12"/>
      <c r="T154" s="12"/>
      <c r="U154" s="12"/>
      <c r="V154" s="12"/>
      <c r="W154" s="12"/>
      <c r="X154" s="12"/>
      <c r="Y154" s="12"/>
      <c r="Z154" s="12"/>
      <c r="AA154" s="12"/>
      <c r="AB154" s="12"/>
      <c r="AE154" s="128"/>
    </row>
    <row r="155" spans="1:31" x14ac:dyDescent="0.3">
      <c r="A155" s="7"/>
      <c r="B155" s="7"/>
      <c r="C155" s="7"/>
      <c r="D155" s="7"/>
      <c r="F155" s="12"/>
      <c r="G155" s="12"/>
      <c r="H155" s="12"/>
      <c r="I155" s="12"/>
      <c r="K155" s="12"/>
      <c r="L155" s="12"/>
      <c r="M155" s="12"/>
      <c r="N155" s="12"/>
      <c r="O155" s="12"/>
      <c r="P155" s="12"/>
      <c r="Q155" s="12"/>
      <c r="R155" s="12"/>
      <c r="S155" s="12"/>
      <c r="T155" s="12"/>
      <c r="U155" s="12"/>
      <c r="V155" s="12"/>
      <c r="W155" s="12"/>
      <c r="X155" s="12"/>
      <c r="Y155" s="12"/>
      <c r="Z155" s="12"/>
      <c r="AA155" s="12"/>
      <c r="AB155" s="12"/>
      <c r="AE155" s="128"/>
    </row>
    <row r="156" spans="1:31" x14ac:dyDescent="0.3">
      <c r="A156" s="7"/>
      <c r="B156" s="7"/>
      <c r="C156" s="7"/>
      <c r="D156" s="7"/>
      <c r="F156" s="12"/>
      <c r="G156" s="12"/>
      <c r="H156" s="12"/>
      <c r="I156" s="12"/>
      <c r="K156" s="12"/>
      <c r="L156" s="12"/>
      <c r="M156" s="12"/>
      <c r="N156" s="12"/>
      <c r="O156" s="12"/>
      <c r="P156" s="12"/>
      <c r="Q156" s="12"/>
      <c r="R156" s="12"/>
      <c r="S156" s="12"/>
      <c r="T156" s="12"/>
      <c r="U156" s="12"/>
      <c r="V156" s="12"/>
      <c r="W156" s="12"/>
      <c r="X156" s="12"/>
      <c r="Y156" s="12"/>
      <c r="Z156" s="12"/>
      <c r="AA156" s="12"/>
      <c r="AB156" s="12"/>
      <c r="AE156" s="128"/>
    </row>
    <row r="157" spans="1:31" x14ac:dyDescent="0.3">
      <c r="A157" s="7"/>
      <c r="B157" s="7"/>
      <c r="C157" s="7"/>
      <c r="D157" s="7"/>
      <c r="F157" s="12"/>
      <c r="G157" s="12"/>
      <c r="H157" s="12"/>
      <c r="I157" s="12"/>
      <c r="K157" s="12"/>
      <c r="L157" s="12"/>
      <c r="M157" s="12"/>
      <c r="N157" s="12"/>
      <c r="O157" s="12"/>
      <c r="P157" s="12"/>
      <c r="Q157" s="12"/>
      <c r="R157" s="12"/>
      <c r="S157" s="12"/>
      <c r="T157" s="12"/>
      <c r="U157" s="12"/>
      <c r="V157" s="12"/>
      <c r="W157" s="12"/>
      <c r="X157" s="12"/>
      <c r="Y157" s="12"/>
      <c r="Z157" s="12"/>
      <c r="AA157" s="12"/>
      <c r="AB157" s="12"/>
      <c r="AE157" s="128"/>
    </row>
    <row r="158" spans="1:31" x14ac:dyDescent="0.3">
      <c r="A158" s="7"/>
      <c r="B158" s="7"/>
      <c r="C158" s="7"/>
      <c r="D158" s="7"/>
      <c r="F158" s="12"/>
      <c r="G158" s="12"/>
      <c r="H158" s="12"/>
      <c r="I158" s="12"/>
      <c r="K158" s="12"/>
      <c r="L158" s="12"/>
      <c r="M158" s="12"/>
      <c r="N158" s="12"/>
      <c r="O158" s="12"/>
      <c r="P158" s="12"/>
      <c r="Q158" s="12"/>
      <c r="R158" s="12"/>
      <c r="S158" s="12"/>
      <c r="T158" s="12"/>
      <c r="U158" s="12"/>
      <c r="V158" s="12"/>
      <c r="W158" s="12"/>
      <c r="X158" s="12"/>
      <c r="Y158" s="12"/>
      <c r="Z158" s="12"/>
      <c r="AA158" s="12"/>
      <c r="AB158" s="12"/>
      <c r="AE158" s="128"/>
    </row>
    <row r="159" spans="1:31" x14ac:dyDescent="0.3">
      <c r="A159" s="7"/>
      <c r="B159" s="7"/>
      <c r="C159" s="7"/>
      <c r="D159" s="7"/>
      <c r="F159" s="12"/>
      <c r="G159" s="12"/>
      <c r="H159" s="12"/>
      <c r="I159" s="12"/>
      <c r="K159" s="12"/>
      <c r="L159" s="12"/>
      <c r="M159" s="12"/>
      <c r="N159" s="12"/>
      <c r="O159" s="12"/>
      <c r="P159" s="12"/>
      <c r="Q159" s="12"/>
      <c r="R159" s="12"/>
      <c r="S159" s="12"/>
      <c r="T159" s="12"/>
      <c r="U159" s="12"/>
      <c r="V159" s="12"/>
      <c r="W159" s="12"/>
      <c r="X159" s="12"/>
      <c r="Y159" s="12"/>
      <c r="Z159" s="12"/>
      <c r="AA159" s="12"/>
      <c r="AB159" s="12"/>
      <c r="AE159" s="128"/>
    </row>
    <row r="160" spans="1:31" x14ac:dyDescent="0.3">
      <c r="A160" s="7"/>
      <c r="B160" s="7"/>
      <c r="C160" s="7"/>
      <c r="D160" s="7"/>
      <c r="F160" s="12"/>
      <c r="G160" s="12"/>
      <c r="H160" s="12"/>
      <c r="I160" s="12"/>
      <c r="K160" s="12"/>
      <c r="L160" s="12"/>
      <c r="M160" s="12"/>
      <c r="N160" s="12"/>
      <c r="O160" s="12"/>
      <c r="P160" s="12"/>
      <c r="Q160" s="12"/>
      <c r="R160" s="12"/>
      <c r="S160" s="12"/>
      <c r="T160" s="12"/>
      <c r="U160" s="12"/>
      <c r="V160" s="12"/>
      <c r="W160" s="12"/>
      <c r="X160" s="12"/>
      <c r="Y160" s="12"/>
      <c r="Z160" s="12"/>
      <c r="AA160" s="12"/>
      <c r="AB160" s="12"/>
      <c r="AE160" s="128"/>
    </row>
    <row r="161" spans="1:31" x14ac:dyDescent="0.3">
      <c r="A161" s="7"/>
      <c r="B161" s="7"/>
      <c r="C161" s="7"/>
      <c r="D161" s="7"/>
      <c r="F161" s="12"/>
      <c r="G161" s="12"/>
      <c r="H161" s="12"/>
      <c r="I161" s="12"/>
      <c r="K161" s="12"/>
      <c r="L161" s="12"/>
      <c r="M161" s="12"/>
      <c r="N161" s="12"/>
      <c r="O161" s="12"/>
      <c r="P161" s="12"/>
      <c r="Q161" s="12"/>
      <c r="R161" s="12"/>
      <c r="S161" s="12"/>
      <c r="T161" s="12"/>
      <c r="U161" s="12"/>
      <c r="V161" s="12"/>
      <c r="W161" s="12"/>
      <c r="X161" s="12"/>
      <c r="Y161" s="12"/>
      <c r="Z161" s="12"/>
      <c r="AA161" s="12"/>
      <c r="AB161" s="12"/>
      <c r="AE161" s="128"/>
    </row>
    <row r="162" spans="1:31" x14ac:dyDescent="0.3">
      <c r="A162" s="7"/>
      <c r="B162" s="7"/>
      <c r="C162" s="7"/>
      <c r="D162" s="7"/>
      <c r="F162" s="12"/>
      <c r="G162" s="12"/>
      <c r="H162" s="12"/>
      <c r="I162" s="12"/>
      <c r="K162" s="12"/>
      <c r="L162" s="12"/>
      <c r="M162" s="12"/>
      <c r="N162" s="12"/>
      <c r="O162" s="12"/>
      <c r="P162" s="12"/>
      <c r="Q162" s="12"/>
      <c r="R162" s="12"/>
      <c r="S162" s="12"/>
      <c r="T162" s="12"/>
      <c r="U162" s="12"/>
      <c r="V162" s="12"/>
      <c r="W162" s="12"/>
      <c r="X162" s="12"/>
      <c r="Y162" s="12"/>
      <c r="Z162" s="12"/>
      <c r="AA162" s="12"/>
      <c r="AB162" s="12"/>
      <c r="AE162" s="128"/>
    </row>
    <row r="163" spans="1:31" x14ac:dyDescent="0.3">
      <c r="A163" s="7"/>
      <c r="B163" s="7"/>
      <c r="C163" s="7"/>
      <c r="D163" s="7"/>
      <c r="F163" s="12"/>
      <c r="G163" s="12"/>
      <c r="H163" s="12"/>
      <c r="I163" s="12"/>
      <c r="K163" s="12"/>
      <c r="L163" s="12"/>
      <c r="M163" s="12"/>
      <c r="N163" s="12"/>
      <c r="O163" s="12"/>
      <c r="P163" s="12"/>
      <c r="Q163" s="12"/>
      <c r="R163" s="12"/>
      <c r="S163" s="12"/>
      <c r="T163" s="12"/>
      <c r="U163" s="12"/>
      <c r="V163" s="12"/>
      <c r="W163" s="12"/>
      <c r="X163" s="12"/>
      <c r="Y163" s="12"/>
      <c r="Z163" s="12"/>
      <c r="AA163" s="12"/>
      <c r="AB163" s="12"/>
      <c r="AE163" s="128"/>
    </row>
    <row r="164" spans="1:31" x14ac:dyDescent="0.3">
      <c r="A164" s="7"/>
      <c r="B164" s="7"/>
      <c r="C164" s="7"/>
      <c r="D164" s="7"/>
      <c r="F164" s="12"/>
      <c r="G164" s="12"/>
      <c r="H164" s="12"/>
      <c r="I164" s="12"/>
      <c r="K164" s="12"/>
      <c r="L164" s="12"/>
      <c r="M164" s="12"/>
      <c r="N164" s="12"/>
      <c r="O164" s="12"/>
      <c r="P164" s="12"/>
      <c r="Q164" s="12"/>
      <c r="R164" s="12"/>
      <c r="S164" s="12"/>
      <c r="T164" s="12"/>
      <c r="U164" s="12"/>
      <c r="V164" s="12"/>
      <c r="W164" s="12"/>
      <c r="X164" s="12"/>
      <c r="Y164" s="12"/>
      <c r="Z164" s="12"/>
      <c r="AA164" s="12"/>
      <c r="AB164" s="12"/>
      <c r="AE164" s="128"/>
    </row>
    <row r="165" spans="1:31" x14ac:dyDescent="0.3">
      <c r="A165" s="7"/>
      <c r="B165" s="7"/>
      <c r="C165" s="7"/>
      <c r="D165" s="7"/>
      <c r="F165" s="12"/>
      <c r="G165" s="12"/>
      <c r="H165" s="12"/>
      <c r="I165" s="12"/>
      <c r="K165" s="12"/>
      <c r="L165" s="12"/>
      <c r="M165" s="12"/>
      <c r="N165" s="12"/>
      <c r="O165" s="12"/>
      <c r="P165" s="12"/>
      <c r="Q165" s="12"/>
      <c r="R165" s="12"/>
      <c r="S165" s="12"/>
      <c r="T165" s="12"/>
      <c r="U165" s="12"/>
      <c r="V165" s="12"/>
      <c r="W165" s="12"/>
      <c r="X165" s="12"/>
      <c r="Y165" s="12"/>
      <c r="Z165" s="12"/>
      <c r="AA165" s="12"/>
      <c r="AB165" s="12"/>
      <c r="AE165" s="128"/>
    </row>
    <row r="166" spans="1:31" x14ac:dyDescent="0.3">
      <c r="A166" s="7"/>
      <c r="B166" s="7"/>
      <c r="C166" s="7"/>
      <c r="D166" s="7"/>
      <c r="F166" s="12"/>
      <c r="G166" s="12"/>
      <c r="H166" s="12"/>
      <c r="I166" s="12"/>
      <c r="K166" s="12"/>
      <c r="L166" s="12"/>
      <c r="M166" s="12"/>
      <c r="N166" s="12"/>
      <c r="O166" s="12"/>
      <c r="P166" s="12"/>
      <c r="Q166" s="12"/>
      <c r="R166" s="12"/>
      <c r="S166" s="12"/>
      <c r="T166" s="12"/>
      <c r="U166" s="12"/>
      <c r="V166" s="12"/>
      <c r="W166" s="12"/>
      <c r="X166" s="12"/>
      <c r="Y166" s="12"/>
      <c r="Z166" s="12"/>
      <c r="AA166" s="12"/>
      <c r="AB166" s="12"/>
      <c r="AE166" s="128"/>
    </row>
    <row r="167" spans="1:31" x14ac:dyDescent="0.3">
      <c r="A167" s="7"/>
      <c r="B167" s="7"/>
      <c r="C167" s="7"/>
      <c r="D167" s="7"/>
      <c r="F167" s="12"/>
      <c r="G167" s="12"/>
      <c r="H167" s="12"/>
      <c r="I167" s="12"/>
      <c r="K167" s="12"/>
      <c r="L167" s="12"/>
      <c r="M167" s="12"/>
      <c r="N167" s="12"/>
      <c r="O167" s="12"/>
      <c r="P167" s="12"/>
      <c r="Q167" s="12"/>
      <c r="R167" s="12"/>
      <c r="S167" s="12"/>
      <c r="T167" s="12"/>
      <c r="U167" s="12"/>
      <c r="V167" s="12"/>
      <c r="W167" s="12"/>
      <c r="X167" s="12"/>
      <c r="Y167" s="12"/>
      <c r="Z167" s="12"/>
      <c r="AA167" s="12"/>
      <c r="AB167" s="12"/>
      <c r="AE167" s="128"/>
    </row>
    <row r="168" spans="1:31" x14ac:dyDescent="0.3">
      <c r="A168" s="7"/>
      <c r="B168" s="7"/>
      <c r="C168" s="7"/>
      <c r="D168" s="7"/>
      <c r="F168" s="12"/>
      <c r="G168" s="12"/>
      <c r="H168" s="12"/>
      <c r="I168" s="12"/>
      <c r="K168" s="12"/>
      <c r="L168" s="12"/>
      <c r="M168" s="12"/>
      <c r="N168" s="12"/>
      <c r="O168" s="12"/>
      <c r="P168" s="12"/>
      <c r="Q168" s="12"/>
      <c r="R168" s="12"/>
      <c r="S168" s="12"/>
      <c r="T168" s="12"/>
      <c r="U168" s="12"/>
      <c r="V168" s="12"/>
      <c r="W168" s="12"/>
      <c r="X168" s="12"/>
      <c r="Y168" s="12"/>
      <c r="Z168" s="12"/>
      <c r="AA168" s="12"/>
      <c r="AB168" s="12"/>
      <c r="AE168" s="128"/>
    </row>
    <row r="169" spans="1:31" x14ac:dyDescent="0.3">
      <c r="A169" s="7"/>
      <c r="B169" s="7"/>
      <c r="C169" s="7"/>
      <c r="D169" s="7"/>
      <c r="F169" s="12"/>
      <c r="G169" s="12"/>
      <c r="H169" s="12"/>
      <c r="I169" s="12"/>
      <c r="K169" s="12"/>
      <c r="L169" s="12"/>
      <c r="M169" s="12"/>
      <c r="N169" s="12"/>
      <c r="O169" s="12"/>
      <c r="P169" s="12"/>
      <c r="Q169" s="12"/>
      <c r="R169" s="12"/>
      <c r="S169" s="12"/>
      <c r="T169" s="12"/>
      <c r="U169" s="12"/>
      <c r="V169" s="12"/>
      <c r="W169" s="12"/>
      <c r="X169" s="12"/>
      <c r="Y169" s="12"/>
      <c r="Z169" s="12"/>
      <c r="AA169" s="12"/>
      <c r="AB169" s="12"/>
      <c r="AE169" s="128"/>
    </row>
    <row r="170" spans="1:31" x14ac:dyDescent="0.3">
      <c r="A170" s="7"/>
      <c r="B170" s="7"/>
      <c r="C170" s="7"/>
      <c r="D170" s="7"/>
      <c r="F170" s="12"/>
      <c r="G170" s="12"/>
      <c r="H170" s="12"/>
      <c r="I170" s="12"/>
      <c r="K170" s="12"/>
      <c r="L170" s="12"/>
      <c r="M170" s="12"/>
      <c r="N170" s="12"/>
      <c r="O170" s="12"/>
      <c r="P170" s="12"/>
      <c r="Q170" s="12"/>
      <c r="R170" s="12"/>
      <c r="S170" s="12"/>
      <c r="T170" s="12"/>
      <c r="U170" s="12"/>
      <c r="V170" s="12"/>
      <c r="W170" s="12"/>
      <c r="X170" s="12"/>
      <c r="Y170" s="12"/>
      <c r="Z170" s="12"/>
      <c r="AA170" s="12"/>
      <c r="AB170" s="12"/>
      <c r="AE170" s="128"/>
    </row>
    <row r="171" spans="1:31" x14ac:dyDescent="0.3">
      <c r="A171" s="7"/>
      <c r="B171" s="7"/>
      <c r="C171" s="7"/>
      <c r="D171" s="7"/>
      <c r="F171" s="12"/>
      <c r="G171" s="12"/>
      <c r="H171" s="12"/>
      <c r="I171" s="12"/>
      <c r="K171" s="12"/>
      <c r="L171" s="12"/>
      <c r="M171" s="12"/>
      <c r="N171" s="12"/>
      <c r="O171" s="12"/>
      <c r="P171" s="12"/>
      <c r="Q171" s="12"/>
      <c r="R171" s="12"/>
      <c r="S171" s="12"/>
      <c r="T171" s="12"/>
      <c r="U171" s="12"/>
      <c r="V171" s="12"/>
      <c r="W171" s="12"/>
      <c r="X171" s="12"/>
      <c r="Y171" s="12"/>
      <c r="Z171" s="12"/>
      <c r="AA171" s="12"/>
      <c r="AB171" s="12"/>
      <c r="AE171" s="128"/>
    </row>
    <row r="172" spans="1:31" x14ac:dyDescent="0.3">
      <c r="A172" s="7"/>
      <c r="B172" s="7"/>
      <c r="C172" s="7"/>
      <c r="D172" s="7"/>
      <c r="F172" s="12"/>
      <c r="G172" s="12"/>
      <c r="H172" s="12"/>
      <c r="I172" s="12"/>
      <c r="K172" s="12"/>
      <c r="L172" s="12"/>
      <c r="M172" s="12"/>
      <c r="N172" s="12"/>
      <c r="O172" s="12"/>
      <c r="P172" s="12"/>
      <c r="Q172" s="12"/>
      <c r="R172" s="12"/>
      <c r="S172" s="12"/>
      <c r="T172" s="12"/>
      <c r="U172" s="12"/>
      <c r="V172" s="12"/>
      <c r="W172" s="12"/>
      <c r="X172" s="12"/>
      <c r="Y172" s="12"/>
      <c r="Z172" s="12"/>
      <c r="AA172" s="12"/>
      <c r="AB172" s="12"/>
      <c r="AE172" s="128"/>
    </row>
    <row r="173" spans="1:31" x14ac:dyDescent="0.3">
      <c r="A173" s="7"/>
      <c r="B173" s="7"/>
      <c r="C173" s="7"/>
      <c r="D173" s="7"/>
      <c r="F173" s="12"/>
      <c r="G173" s="12"/>
      <c r="H173" s="12"/>
      <c r="I173" s="12"/>
      <c r="K173" s="12"/>
      <c r="L173" s="12"/>
      <c r="M173" s="12"/>
      <c r="N173" s="12"/>
      <c r="O173" s="12"/>
      <c r="P173" s="12"/>
      <c r="Q173" s="12"/>
      <c r="R173" s="12"/>
      <c r="S173" s="12"/>
      <c r="T173" s="12"/>
      <c r="U173" s="12"/>
      <c r="V173" s="12"/>
      <c r="W173" s="12"/>
      <c r="X173" s="12"/>
      <c r="Y173" s="12"/>
      <c r="Z173" s="12"/>
      <c r="AA173" s="12"/>
      <c r="AB173" s="12"/>
      <c r="AE173" s="128"/>
    </row>
    <row r="174" spans="1:31" x14ac:dyDescent="0.3">
      <c r="A174" s="7"/>
      <c r="B174" s="7"/>
      <c r="C174" s="7"/>
      <c r="D174" s="7"/>
      <c r="F174" s="12"/>
      <c r="G174" s="12"/>
      <c r="H174" s="12"/>
      <c r="I174" s="12"/>
      <c r="K174" s="12"/>
      <c r="L174" s="12"/>
      <c r="M174" s="12"/>
      <c r="N174" s="12"/>
      <c r="O174" s="12"/>
      <c r="P174" s="12"/>
      <c r="Q174" s="12"/>
      <c r="R174" s="12"/>
      <c r="S174" s="12"/>
      <c r="T174" s="12"/>
      <c r="U174" s="12"/>
      <c r="V174" s="12"/>
      <c r="W174" s="12"/>
      <c r="X174" s="12"/>
      <c r="Y174" s="12"/>
      <c r="Z174" s="12"/>
      <c r="AA174" s="12"/>
      <c r="AB174" s="12"/>
      <c r="AE174" s="128"/>
    </row>
    <row r="175" spans="1:31" x14ac:dyDescent="0.3">
      <c r="A175" s="7"/>
      <c r="B175" s="7"/>
      <c r="C175" s="7"/>
      <c r="D175" s="7"/>
      <c r="F175" s="12"/>
      <c r="G175" s="12"/>
      <c r="H175" s="12"/>
      <c r="I175" s="12"/>
      <c r="K175" s="12"/>
      <c r="L175" s="12"/>
      <c r="M175" s="12"/>
      <c r="N175" s="12"/>
      <c r="O175" s="12"/>
      <c r="P175" s="12"/>
      <c r="Q175" s="12"/>
      <c r="R175" s="12"/>
      <c r="S175" s="12"/>
      <c r="T175" s="12"/>
      <c r="U175" s="12"/>
      <c r="V175" s="12"/>
      <c r="W175" s="12"/>
      <c r="X175" s="12"/>
      <c r="Y175" s="12"/>
      <c r="Z175" s="12"/>
      <c r="AA175" s="12"/>
      <c r="AB175" s="12"/>
    </row>
    <row r="176" spans="1:31" x14ac:dyDescent="0.3">
      <c r="A176" s="7"/>
      <c r="B176" s="7"/>
      <c r="C176" s="7"/>
      <c r="D176" s="7"/>
      <c r="F176" s="12"/>
      <c r="G176" s="12"/>
      <c r="H176" s="12"/>
      <c r="I176" s="12"/>
      <c r="K176" s="12"/>
      <c r="L176" s="12"/>
      <c r="M176" s="12"/>
      <c r="N176" s="12"/>
      <c r="O176" s="12"/>
      <c r="P176" s="12"/>
      <c r="Q176" s="12"/>
      <c r="R176" s="12"/>
      <c r="S176" s="12"/>
      <c r="T176" s="12"/>
      <c r="U176" s="12"/>
      <c r="V176" s="12"/>
      <c r="W176" s="12"/>
      <c r="X176" s="12"/>
      <c r="Y176" s="12"/>
      <c r="Z176" s="12"/>
      <c r="AA176" s="12"/>
      <c r="AB176" s="12"/>
    </row>
    <row r="177" spans="1:28" x14ac:dyDescent="0.3">
      <c r="A177" s="7"/>
      <c r="B177" s="7"/>
      <c r="C177" s="7"/>
      <c r="D177" s="7"/>
      <c r="F177" s="12"/>
      <c r="G177" s="12"/>
      <c r="H177" s="12"/>
      <c r="I177" s="12"/>
      <c r="K177" s="12"/>
      <c r="L177" s="12"/>
      <c r="M177" s="12"/>
      <c r="N177" s="12"/>
      <c r="O177" s="12"/>
      <c r="P177" s="12"/>
      <c r="Q177" s="12"/>
      <c r="R177" s="12"/>
      <c r="S177" s="12"/>
      <c r="T177" s="12"/>
      <c r="U177" s="12"/>
      <c r="V177" s="12"/>
      <c r="W177" s="12"/>
      <c r="X177" s="12"/>
      <c r="Y177" s="12"/>
      <c r="Z177" s="12"/>
      <c r="AA177" s="12"/>
      <c r="AB177" s="12"/>
    </row>
    <row r="178" spans="1:28" x14ac:dyDescent="0.3">
      <c r="A178" s="7"/>
      <c r="B178" s="7"/>
      <c r="C178" s="7"/>
      <c r="D178" s="7"/>
      <c r="F178" s="12"/>
      <c r="G178" s="12"/>
      <c r="H178" s="12"/>
      <c r="I178" s="12"/>
      <c r="K178" s="12"/>
      <c r="L178" s="12"/>
      <c r="M178" s="12"/>
      <c r="N178" s="12"/>
      <c r="O178" s="12"/>
      <c r="P178" s="12"/>
      <c r="Q178" s="12"/>
      <c r="R178" s="12"/>
      <c r="S178" s="12"/>
      <c r="T178" s="12"/>
      <c r="U178" s="12"/>
      <c r="V178" s="12"/>
      <c r="W178" s="12"/>
      <c r="X178" s="12"/>
      <c r="Y178" s="12"/>
      <c r="Z178" s="12"/>
      <c r="AA178" s="12"/>
      <c r="AB178" s="12"/>
    </row>
    <row r="179" spans="1:28" x14ac:dyDescent="0.3">
      <c r="A179" s="7"/>
      <c r="B179" s="7"/>
      <c r="C179" s="7"/>
      <c r="D179" s="7"/>
      <c r="F179" s="12"/>
      <c r="G179" s="12"/>
      <c r="H179" s="12"/>
      <c r="I179" s="12"/>
      <c r="K179" s="12"/>
      <c r="L179" s="12"/>
      <c r="M179" s="12"/>
      <c r="N179" s="12"/>
      <c r="O179" s="12"/>
      <c r="P179" s="12"/>
      <c r="Q179" s="12"/>
      <c r="R179" s="12"/>
      <c r="S179" s="12"/>
      <c r="T179" s="12"/>
      <c r="U179" s="12"/>
      <c r="V179" s="12"/>
      <c r="W179" s="12"/>
      <c r="X179" s="12"/>
      <c r="Y179" s="12"/>
      <c r="Z179" s="12"/>
      <c r="AA179" s="12"/>
      <c r="AB179" s="12"/>
    </row>
    <row r="180" spans="1:28" x14ac:dyDescent="0.3">
      <c r="A180" s="7"/>
      <c r="B180" s="7"/>
      <c r="C180" s="7"/>
      <c r="D180" s="7"/>
      <c r="F180" s="12"/>
      <c r="G180" s="12"/>
      <c r="H180" s="12"/>
      <c r="I180" s="12"/>
      <c r="K180" s="12"/>
      <c r="L180" s="12"/>
      <c r="M180" s="12"/>
      <c r="N180" s="12"/>
      <c r="O180" s="12"/>
      <c r="P180" s="12"/>
      <c r="Q180" s="12"/>
      <c r="R180" s="12"/>
      <c r="S180" s="12"/>
      <c r="T180" s="12"/>
      <c r="U180" s="12"/>
      <c r="V180" s="12"/>
      <c r="W180" s="12"/>
      <c r="X180" s="12"/>
      <c r="Y180" s="12"/>
      <c r="Z180" s="12"/>
      <c r="AA180" s="12"/>
      <c r="AB180" s="12"/>
    </row>
    <row r="181" spans="1:28" x14ac:dyDescent="0.3">
      <c r="A181" s="7"/>
      <c r="B181" s="7"/>
      <c r="C181" s="7"/>
      <c r="D181" s="7"/>
      <c r="F181" s="12"/>
      <c r="G181" s="12"/>
      <c r="H181" s="12"/>
      <c r="I181" s="12"/>
      <c r="K181" s="12"/>
      <c r="L181" s="12"/>
      <c r="M181" s="12"/>
      <c r="N181" s="12"/>
      <c r="O181" s="12"/>
      <c r="P181" s="12"/>
      <c r="Q181" s="12"/>
      <c r="R181" s="12"/>
      <c r="S181" s="12"/>
      <c r="T181" s="12"/>
      <c r="U181" s="12"/>
      <c r="V181" s="12"/>
      <c r="W181" s="12"/>
      <c r="X181" s="12"/>
      <c r="Y181" s="12"/>
      <c r="Z181" s="12"/>
      <c r="AA181" s="12"/>
      <c r="AB181" s="12"/>
    </row>
    <row r="182" spans="1:28" x14ac:dyDescent="0.3">
      <c r="A182" s="7"/>
      <c r="B182" s="7"/>
      <c r="C182" s="7"/>
      <c r="D182" s="7"/>
      <c r="F182" s="12"/>
      <c r="G182" s="12"/>
      <c r="H182" s="12"/>
      <c r="I182" s="12"/>
      <c r="K182" s="12"/>
      <c r="L182" s="12"/>
      <c r="M182" s="12"/>
      <c r="N182" s="12"/>
      <c r="O182" s="12"/>
      <c r="P182" s="12"/>
      <c r="Q182" s="12"/>
      <c r="R182" s="12"/>
      <c r="S182" s="12"/>
      <c r="T182" s="12"/>
      <c r="U182" s="12"/>
      <c r="V182" s="12"/>
      <c r="W182" s="12"/>
      <c r="X182" s="12"/>
      <c r="Y182" s="12"/>
      <c r="Z182" s="12"/>
      <c r="AA182" s="12"/>
      <c r="AB182" s="12"/>
    </row>
    <row r="183" spans="1:28" x14ac:dyDescent="0.3">
      <c r="A183" s="7"/>
      <c r="B183" s="7"/>
      <c r="C183" s="7"/>
      <c r="D183" s="7"/>
      <c r="F183" s="12"/>
      <c r="G183" s="12"/>
      <c r="H183" s="12"/>
      <c r="I183" s="12"/>
      <c r="K183" s="12"/>
      <c r="L183" s="12"/>
      <c r="M183" s="12"/>
      <c r="N183" s="12"/>
      <c r="O183" s="12"/>
      <c r="P183" s="12"/>
      <c r="Q183" s="12"/>
      <c r="R183" s="12"/>
      <c r="S183" s="12"/>
      <c r="T183" s="12"/>
      <c r="U183" s="12"/>
      <c r="V183" s="12"/>
      <c r="W183" s="12"/>
      <c r="X183" s="12"/>
      <c r="Y183" s="12"/>
      <c r="Z183" s="12"/>
      <c r="AA183" s="12"/>
      <c r="AB183" s="12"/>
    </row>
    <row r="184" spans="1:28" x14ac:dyDescent="0.3">
      <c r="A184" s="7"/>
      <c r="B184" s="7"/>
      <c r="C184" s="7"/>
      <c r="D184" s="7"/>
      <c r="F184" s="12"/>
      <c r="G184" s="12"/>
      <c r="H184" s="12"/>
      <c r="I184" s="12"/>
      <c r="K184" s="12"/>
      <c r="L184" s="12"/>
      <c r="M184" s="12"/>
      <c r="N184" s="12"/>
      <c r="O184" s="12"/>
      <c r="P184" s="12"/>
      <c r="Q184" s="12"/>
      <c r="R184" s="12"/>
      <c r="S184" s="12"/>
      <c r="T184" s="12"/>
      <c r="U184" s="12"/>
      <c r="V184" s="12"/>
      <c r="W184" s="12"/>
      <c r="X184" s="12"/>
      <c r="Y184" s="12"/>
      <c r="Z184" s="12"/>
      <c r="AA184" s="12"/>
      <c r="AB184" s="12"/>
    </row>
    <row r="185" spans="1:28" x14ac:dyDescent="0.3">
      <c r="A185" s="7"/>
      <c r="B185" s="7"/>
      <c r="C185" s="7"/>
      <c r="D185" s="7"/>
      <c r="F185" s="12"/>
      <c r="G185" s="12"/>
      <c r="H185" s="12"/>
      <c r="I185" s="12"/>
      <c r="K185" s="12"/>
      <c r="L185" s="12"/>
      <c r="M185" s="12"/>
      <c r="N185" s="12"/>
      <c r="O185" s="12"/>
      <c r="P185" s="12"/>
      <c r="Q185" s="12"/>
      <c r="R185" s="12"/>
      <c r="S185" s="12"/>
      <c r="T185" s="12"/>
      <c r="U185" s="12"/>
      <c r="V185" s="12"/>
      <c r="W185" s="12"/>
      <c r="X185" s="12"/>
      <c r="Y185" s="12"/>
      <c r="Z185" s="12"/>
      <c r="AA185" s="12"/>
      <c r="AB185" s="12"/>
    </row>
    <row r="186" spans="1:28" x14ac:dyDescent="0.3">
      <c r="A186" s="7"/>
      <c r="B186" s="7"/>
      <c r="C186" s="7"/>
      <c r="D186" s="7"/>
      <c r="F186" s="12"/>
      <c r="G186" s="12"/>
      <c r="H186" s="12"/>
      <c r="I186" s="12"/>
      <c r="K186" s="12"/>
      <c r="L186" s="12"/>
      <c r="M186" s="12"/>
      <c r="N186" s="12"/>
      <c r="O186" s="12"/>
      <c r="P186" s="12"/>
      <c r="Q186" s="12"/>
      <c r="R186" s="12"/>
      <c r="S186" s="12"/>
      <c r="T186" s="12"/>
      <c r="U186" s="12"/>
      <c r="V186" s="12"/>
      <c r="W186" s="12"/>
      <c r="X186" s="12"/>
      <c r="Y186" s="12"/>
      <c r="Z186" s="12"/>
      <c r="AA186" s="12"/>
      <c r="AB186" s="12"/>
    </row>
    <row r="187" spans="1:28" x14ac:dyDescent="0.3">
      <c r="A187" s="7"/>
      <c r="B187" s="7"/>
      <c r="C187" s="7"/>
      <c r="D187" s="7"/>
      <c r="F187" s="12"/>
      <c r="G187" s="12"/>
      <c r="H187" s="12"/>
      <c r="I187" s="12"/>
      <c r="K187" s="12"/>
      <c r="L187" s="12"/>
      <c r="M187" s="12"/>
      <c r="N187" s="12"/>
      <c r="O187" s="12"/>
      <c r="P187" s="12"/>
      <c r="Q187" s="12"/>
      <c r="R187" s="12"/>
      <c r="S187" s="12"/>
      <c r="T187" s="12"/>
      <c r="U187" s="12"/>
      <c r="V187" s="12"/>
      <c r="W187" s="12"/>
      <c r="X187" s="12"/>
      <c r="Y187" s="12"/>
      <c r="Z187" s="12"/>
      <c r="AA187" s="12"/>
      <c r="AB187" s="12"/>
    </row>
    <row r="188" spans="1:28" x14ac:dyDescent="0.3">
      <c r="A188" s="7"/>
      <c r="B188" s="7"/>
      <c r="C188" s="7"/>
      <c r="D188" s="7"/>
      <c r="F188" s="12"/>
      <c r="G188" s="12"/>
      <c r="H188" s="12"/>
      <c r="I188" s="12"/>
      <c r="K188" s="12"/>
      <c r="L188" s="12"/>
      <c r="M188" s="12"/>
      <c r="N188" s="12"/>
      <c r="O188" s="12"/>
      <c r="P188" s="12"/>
      <c r="Q188" s="12"/>
      <c r="R188" s="12"/>
      <c r="S188" s="12"/>
      <c r="T188" s="12"/>
      <c r="U188" s="12"/>
      <c r="V188" s="12"/>
      <c r="W188" s="12"/>
      <c r="X188" s="12"/>
      <c r="Y188" s="12"/>
      <c r="Z188" s="12"/>
      <c r="AA188" s="12"/>
      <c r="AB188" s="12"/>
    </row>
    <row r="189" spans="1:28" x14ac:dyDescent="0.3">
      <c r="A189" s="7"/>
      <c r="B189" s="7"/>
      <c r="C189" s="7"/>
      <c r="D189" s="7"/>
      <c r="F189" s="12"/>
      <c r="G189" s="12"/>
      <c r="H189" s="12"/>
      <c r="I189" s="12"/>
      <c r="K189" s="12"/>
      <c r="L189" s="12"/>
      <c r="M189" s="12"/>
      <c r="N189" s="12"/>
      <c r="O189" s="12"/>
      <c r="P189" s="12"/>
      <c r="Q189" s="12"/>
      <c r="R189" s="12"/>
      <c r="S189" s="12"/>
      <c r="T189" s="12"/>
      <c r="U189" s="12"/>
      <c r="V189" s="12"/>
      <c r="W189" s="12"/>
      <c r="X189" s="12"/>
      <c r="Y189" s="12"/>
      <c r="Z189" s="12"/>
      <c r="AA189" s="12"/>
      <c r="AB189" s="12"/>
    </row>
    <row r="190" spans="1:28" x14ac:dyDescent="0.3">
      <c r="A190" s="7"/>
      <c r="B190" s="7"/>
      <c r="C190" s="7"/>
      <c r="D190" s="7"/>
      <c r="F190" s="12"/>
      <c r="G190" s="12"/>
      <c r="H190" s="12"/>
      <c r="I190" s="12"/>
      <c r="K190" s="12"/>
      <c r="L190" s="12"/>
      <c r="M190" s="12"/>
      <c r="N190" s="12"/>
      <c r="O190" s="12"/>
      <c r="P190" s="12"/>
      <c r="Q190" s="12"/>
      <c r="R190" s="12"/>
      <c r="S190" s="12"/>
      <c r="T190" s="12"/>
      <c r="U190" s="12"/>
      <c r="V190" s="12"/>
      <c r="W190" s="12"/>
      <c r="X190" s="12"/>
      <c r="Y190" s="12"/>
      <c r="Z190" s="12"/>
      <c r="AA190" s="12"/>
      <c r="AB190" s="12"/>
    </row>
    <row r="191" spans="1:28" x14ac:dyDescent="0.3">
      <c r="A191" s="7"/>
      <c r="B191" s="7"/>
      <c r="C191" s="7"/>
      <c r="D191" s="7"/>
      <c r="F191" s="12"/>
      <c r="G191" s="12"/>
      <c r="H191" s="12"/>
      <c r="I191" s="12"/>
      <c r="K191" s="12"/>
      <c r="L191" s="12"/>
      <c r="M191" s="12"/>
      <c r="N191" s="12"/>
      <c r="O191" s="12"/>
      <c r="P191" s="12"/>
      <c r="Q191" s="12"/>
      <c r="R191" s="12"/>
      <c r="S191" s="12"/>
      <c r="T191" s="12"/>
      <c r="U191" s="12"/>
      <c r="V191" s="12"/>
      <c r="W191" s="12"/>
      <c r="X191" s="12"/>
      <c r="Y191" s="12"/>
      <c r="Z191" s="12"/>
      <c r="AA191" s="12"/>
      <c r="AB191" s="12"/>
    </row>
    <row r="192" spans="1:28" x14ac:dyDescent="0.3">
      <c r="A192" s="7"/>
      <c r="B192" s="7"/>
      <c r="C192" s="7"/>
      <c r="D192" s="7"/>
      <c r="F192" s="12"/>
      <c r="G192" s="12"/>
      <c r="H192" s="12"/>
      <c r="I192" s="12"/>
      <c r="K192" s="12"/>
      <c r="L192" s="12"/>
      <c r="M192" s="12"/>
      <c r="N192" s="12"/>
      <c r="O192" s="12"/>
      <c r="P192" s="12"/>
      <c r="Q192" s="12"/>
      <c r="R192" s="12"/>
      <c r="S192" s="12"/>
      <c r="T192" s="12"/>
      <c r="U192" s="12"/>
      <c r="V192" s="12"/>
      <c r="W192" s="12"/>
      <c r="X192" s="12"/>
      <c r="Y192" s="12"/>
      <c r="Z192" s="12"/>
      <c r="AA192" s="12"/>
      <c r="AB192" s="12"/>
    </row>
    <row r="193" spans="1:28" x14ac:dyDescent="0.3">
      <c r="A193" s="7"/>
      <c r="B193" s="7"/>
      <c r="C193" s="7"/>
      <c r="D193" s="7"/>
      <c r="F193" s="12"/>
      <c r="G193" s="12"/>
      <c r="H193" s="12"/>
      <c r="I193" s="12"/>
      <c r="K193" s="12"/>
      <c r="L193" s="12"/>
      <c r="M193" s="12"/>
      <c r="N193" s="12"/>
      <c r="O193" s="12"/>
      <c r="P193" s="12"/>
      <c r="Q193" s="12"/>
      <c r="R193" s="12"/>
      <c r="S193" s="12"/>
      <c r="T193" s="12"/>
      <c r="U193" s="12"/>
      <c r="V193" s="12"/>
      <c r="W193" s="12"/>
      <c r="X193" s="12"/>
      <c r="Y193" s="12"/>
      <c r="Z193" s="12"/>
      <c r="AA193" s="12"/>
      <c r="AB193" s="12"/>
    </row>
    <row r="194" spans="1:28" x14ac:dyDescent="0.3">
      <c r="A194" s="7"/>
      <c r="B194" s="7"/>
      <c r="C194" s="7"/>
      <c r="D194" s="7"/>
      <c r="F194" s="12"/>
      <c r="G194" s="12"/>
      <c r="H194" s="12"/>
      <c r="I194" s="12"/>
      <c r="K194" s="12"/>
      <c r="L194" s="12"/>
      <c r="M194" s="12"/>
      <c r="N194" s="12"/>
      <c r="O194" s="12"/>
      <c r="P194" s="12"/>
      <c r="Q194" s="12"/>
      <c r="R194" s="12"/>
      <c r="S194" s="12"/>
      <c r="T194" s="12"/>
      <c r="U194" s="12"/>
      <c r="V194" s="12"/>
      <c r="W194" s="12"/>
      <c r="X194" s="12"/>
      <c r="Y194" s="12"/>
      <c r="Z194" s="12"/>
      <c r="AA194" s="12"/>
      <c r="AB194" s="12"/>
    </row>
    <row r="195" spans="1:28" x14ac:dyDescent="0.3">
      <c r="A195" s="7"/>
      <c r="B195" s="7"/>
      <c r="C195" s="7"/>
      <c r="D195" s="7"/>
      <c r="F195" s="12"/>
      <c r="G195" s="12"/>
      <c r="H195" s="12"/>
      <c r="I195" s="12"/>
      <c r="K195" s="12"/>
      <c r="L195" s="12"/>
      <c r="M195" s="12"/>
      <c r="N195" s="12"/>
      <c r="O195" s="12"/>
      <c r="P195" s="12"/>
      <c r="Q195" s="12"/>
      <c r="R195" s="12"/>
      <c r="S195" s="12"/>
      <c r="T195" s="12"/>
      <c r="U195" s="12"/>
      <c r="V195" s="12"/>
      <c r="W195" s="12"/>
      <c r="X195" s="12"/>
      <c r="Y195" s="12"/>
      <c r="Z195" s="12"/>
      <c r="AA195" s="12"/>
      <c r="AB195" s="12"/>
    </row>
    <row r="196" spans="1:28" x14ac:dyDescent="0.3">
      <c r="A196" s="7"/>
      <c r="B196" s="7"/>
      <c r="C196" s="7"/>
      <c r="D196" s="7"/>
      <c r="F196" s="12"/>
      <c r="G196" s="12"/>
      <c r="H196" s="12"/>
      <c r="I196" s="12"/>
      <c r="K196" s="12"/>
      <c r="L196" s="12"/>
      <c r="M196" s="12"/>
      <c r="N196" s="12"/>
      <c r="O196" s="12"/>
      <c r="P196" s="12"/>
      <c r="Q196" s="12"/>
      <c r="R196" s="12"/>
      <c r="S196" s="12"/>
      <c r="T196" s="12"/>
      <c r="U196" s="12"/>
      <c r="V196" s="12"/>
      <c r="W196" s="12"/>
      <c r="X196" s="12"/>
      <c r="Y196" s="12"/>
      <c r="Z196" s="12"/>
      <c r="AA196" s="12"/>
      <c r="AB196" s="12"/>
    </row>
    <row r="197" spans="1:28" x14ac:dyDescent="0.3">
      <c r="A197" s="7"/>
      <c r="B197" s="7"/>
      <c r="C197" s="7"/>
      <c r="D197" s="7"/>
      <c r="F197" s="12"/>
      <c r="G197" s="12"/>
      <c r="H197" s="12"/>
      <c r="I197" s="12"/>
      <c r="K197" s="12"/>
      <c r="L197" s="12"/>
      <c r="M197" s="12"/>
      <c r="N197" s="12"/>
      <c r="O197" s="12"/>
      <c r="P197" s="12"/>
      <c r="Q197" s="12"/>
      <c r="R197" s="12"/>
      <c r="S197" s="12"/>
      <c r="T197" s="12"/>
      <c r="U197" s="12"/>
      <c r="V197" s="12"/>
      <c r="W197" s="12"/>
      <c r="X197" s="12"/>
      <c r="Y197" s="12"/>
      <c r="Z197" s="12"/>
      <c r="AA197" s="12"/>
      <c r="AB197" s="12"/>
    </row>
    <row r="198" spans="1:28" x14ac:dyDescent="0.3">
      <c r="A198" s="7"/>
      <c r="B198" s="7"/>
      <c r="C198" s="7"/>
      <c r="D198" s="7"/>
      <c r="F198" s="12"/>
      <c r="G198" s="12"/>
      <c r="H198" s="12"/>
      <c r="I198" s="12"/>
      <c r="K198" s="12"/>
      <c r="L198" s="12"/>
      <c r="M198" s="12"/>
      <c r="N198" s="12"/>
      <c r="O198" s="12"/>
      <c r="P198" s="12"/>
      <c r="Q198" s="12"/>
      <c r="R198" s="12"/>
      <c r="S198" s="12"/>
      <c r="T198" s="12"/>
      <c r="U198" s="12"/>
      <c r="V198" s="12"/>
      <c r="W198" s="12"/>
      <c r="X198" s="12"/>
      <c r="Y198" s="12"/>
      <c r="Z198" s="12"/>
      <c r="AA198" s="12"/>
      <c r="AB198" s="12"/>
    </row>
    <row r="199" spans="1:28" x14ac:dyDescent="0.3">
      <c r="A199" s="7"/>
      <c r="B199" s="7"/>
      <c r="C199" s="7"/>
      <c r="D199" s="7"/>
      <c r="F199" s="12"/>
      <c r="G199" s="12"/>
      <c r="H199" s="12"/>
      <c r="I199" s="12"/>
      <c r="K199" s="12"/>
      <c r="L199" s="12"/>
      <c r="M199" s="12"/>
      <c r="N199" s="12"/>
      <c r="O199" s="12"/>
      <c r="P199" s="12"/>
      <c r="Q199" s="12"/>
      <c r="R199" s="12"/>
      <c r="S199" s="12"/>
      <c r="T199" s="12"/>
      <c r="U199" s="12"/>
      <c r="V199" s="12"/>
      <c r="W199" s="12"/>
      <c r="X199" s="12"/>
      <c r="Y199" s="12"/>
      <c r="Z199" s="12"/>
      <c r="AA199" s="12"/>
      <c r="AB199" s="12"/>
    </row>
    <row r="200" spans="1:28" x14ac:dyDescent="0.3">
      <c r="A200" s="7"/>
      <c r="B200" s="7"/>
      <c r="C200" s="7"/>
      <c r="D200" s="7"/>
      <c r="F200" s="12"/>
      <c r="G200" s="12"/>
      <c r="H200" s="12"/>
      <c r="I200" s="12"/>
      <c r="K200" s="12"/>
      <c r="L200" s="12"/>
      <c r="M200" s="12"/>
      <c r="N200" s="12"/>
      <c r="O200" s="12"/>
      <c r="P200" s="12"/>
      <c r="Q200" s="12"/>
      <c r="R200" s="12"/>
      <c r="S200" s="12"/>
      <c r="T200" s="12"/>
      <c r="U200" s="12"/>
      <c r="V200" s="12"/>
      <c r="W200" s="12"/>
      <c r="X200" s="12"/>
      <c r="Y200" s="12"/>
      <c r="Z200" s="12"/>
      <c r="AA200" s="12"/>
      <c r="AB200" s="12"/>
    </row>
    <row r="201" spans="1:28" x14ac:dyDescent="0.3">
      <c r="A201" s="7"/>
      <c r="B201" s="7"/>
      <c r="C201" s="7"/>
      <c r="D201" s="7"/>
      <c r="F201" s="12"/>
      <c r="G201" s="12"/>
      <c r="H201" s="12"/>
      <c r="I201" s="12"/>
      <c r="K201" s="12"/>
      <c r="L201" s="12"/>
      <c r="M201" s="12"/>
      <c r="N201" s="12"/>
      <c r="O201" s="12"/>
      <c r="P201" s="12"/>
      <c r="Q201" s="12"/>
      <c r="R201" s="12"/>
      <c r="S201" s="12"/>
      <c r="T201" s="12"/>
      <c r="U201" s="12"/>
      <c r="V201" s="12"/>
      <c r="W201" s="12"/>
      <c r="X201" s="12"/>
      <c r="Y201" s="12"/>
      <c r="Z201" s="12"/>
      <c r="AA201" s="12"/>
      <c r="AB201" s="12"/>
    </row>
    <row r="202" spans="1:28" x14ac:dyDescent="0.3">
      <c r="A202" s="7"/>
      <c r="B202" s="7"/>
      <c r="C202" s="7"/>
      <c r="D202" s="7"/>
      <c r="F202" s="12"/>
      <c r="G202" s="12"/>
      <c r="H202" s="12"/>
      <c r="I202" s="12"/>
      <c r="K202" s="12"/>
      <c r="L202" s="12"/>
      <c r="M202" s="12"/>
      <c r="N202" s="12"/>
      <c r="O202" s="12"/>
      <c r="P202" s="12"/>
      <c r="Q202" s="12"/>
      <c r="R202" s="12"/>
      <c r="S202" s="12"/>
      <c r="T202" s="12"/>
      <c r="U202" s="12"/>
      <c r="V202" s="12"/>
      <c r="W202" s="12"/>
      <c r="X202" s="12"/>
      <c r="Y202" s="12"/>
      <c r="Z202" s="12"/>
      <c r="AA202" s="12"/>
      <c r="AB202" s="12"/>
    </row>
    <row r="203" spans="1:28" x14ac:dyDescent="0.3">
      <c r="A203" s="7"/>
      <c r="B203" s="7"/>
      <c r="C203" s="7"/>
      <c r="D203" s="7"/>
      <c r="F203" s="12"/>
      <c r="G203" s="12"/>
      <c r="H203" s="12"/>
      <c r="I203" s="12"/>
      <c r="K203" s="12"/>
      <c r="L203" s="12"/>
      <c r="M203" s="12"/>
      <c r="N203" s="12"/>
      <c r="O203" s="12"/>
      <c r="P203" s="12"/>
      <c r="Q203" s="12"/>
      <c r="R203" s="12"/>
      <c r="S203" s="12"/>
      <c r="T203" s="12"/>
      <c r="U203" s="12"/>
      <c r="V203" s="12"/>
      <c r="W203" s="12"/>
      <c r="X203" s="12"/>
      <c r="Y203" s="12"/>
      <c r="Z203" s="12"/>
      <c r="AA203" s="12"/>
      <c r="AB203" s="12"/>
    </row>
    <row r="204" spans="1:28" x14ac:dyDescent="0.3">
      <c r="A204" s="7"/>
      <c r="B204" s="7"/>
      <c r="C204" s="7"/>
      <c r="D204" s="7"/>
      <c r="F204" s="12"/>
      <c r="G204" s="12"/>
      <c r="H204" s="12"/>
      <c r="I204" s="12"/>
      <c r="K204" s="12"/>
      <c r="L204" s="12"/>
      <c r="M204" s="12"/>
      <c r="N204" s="12"/>
      <c r="O204" s="12"/>
      <c r="P204" s="12"/>
      <c r="Q204" s="12"/>
      <c r="R204" s="12"/>
      <c r="S204" s="12"/>
      <c r="T204" s="12"/>
      <c r="U204" s="12"/>
      <c r="V204" s="12"/>
      <c r="W204" s="12"/>
      <c r="X204" s="12"/>
      <c r="Y204" s="12"/>
      <c r="Z204" s="12"/>
      <c r="AA204" s="12"/>
      <c r="AB204" s="12"/>
    </row>
    <row r="205" spans="1:28" x14ac:dyDescent="0.3">
      <c r="A205" s="7"/>
      <c r="B205" s="7"/>
      <c r="C205" s="7"/>
      <c r="D205" s="7"/>
      <c r="F205" s="12"/>
      <c r="G205" s="12"/>
      <c r="H205" s="12"/>
      <c r="I205" s="12"/>
      <c r="K205" s="12"/>
      <c r="L205" s="12"/>
      <c r="M205" s="12"/>
      <c r="N205" s="12"/>
      <c r="O205" s="12"/>
      <c r="P205" s="12"/>
      <c r="Q205" s="12"/>
      <c r="R205" s="12"/>
      <c r="S205" s="12"/>
      <c r="T205" s="12"/>
      <c r="U205" s="12"/>
      <c r="V205" s="12"/>
      <c r="W205" s="12"/>
      <c r="X205" s="12"/>
      <c r="Y205" s="12"/>
      <c r="Z205" s="12"/>
      <c r="AA205" s="12"/>
      <c r="AB205" s="12"/>
    </row>
    <row r="206" spans="1:28" x14ac:dyDescent="0.3">
      <c r="A206" s="7"/>
      <c r="B206" s="7"/>
      <c r="C206" s="7"/>
      <c r="D206" s="7"/>
      <c r="F206" s="12"/>
      <c r="G206" s="12"/>
      <c r="H206" s="12"/>
      <c r="I206" s="12"/>
      <c r="K206" s="12"/>
      <c r="L206" s="12"/>
      <c r="M206" s="12"/>
      <c r="N206" s="12"/>
      <c r="O206" s="12"/>
      <c r="P206" s="12"/>
      <c r="Q206" s="12"/>
      <c r="R206" s="12"/>
      <c r="S206" s="12"/>
      <c r="T206" s="12"/>
      <c r="U206" s="12"/>
      <c r="V206" s="12"/>
      <c r="W206" s="12"/>
      <c r="X206" s="12"/>
      <c r="Y206" s="12"/>
      <c r="Z206" s="12"/>
      <c r="AA206" s="12"/>
      <c r="AB206" s="12"/>
    </row>
    <row r="207" spans="1:28" x14ac:dyDescent="0.3">
      <c r="A207" s="7"/>
      <c r="B207" s="7"/>
      <c r="C207" s="7"/>
      <c r="D207" s="7"/>
      <c r="F207" s="12"/>
      <c r="G207" s="12"/>
      <c r="H207" s="12"/>
      <c r="I207" s="12"/>
      <c r="K207" s="12"/>
      <c r="L207" s="12"/>
      <c r="M207" s="12"/>
      <c r="N207" s="12"/>
      <c r="O207" s="12"/>
      <c r="P207" s="12"/>
      <c r="Q207" s="12"/>
      <c r="R207" s="12"/>
      <c r="S207" s="12"/>
      <c r="T207" s="12"/>
      <c r="U207" s="12"/>
      <c r="V207" s="12"/>
      <c r="W207" s="12"/>
      <c r="X207" s="12"/>
      <c r="Y207" s="12"/>
      <c r="Z207" s="12"/>
      <c r="AA207" s="12"/>
      <c r="AB207" s="12"/>
    </row>
    <row r="208" spans="1:28" x14ac:dyDescent="0.3">
      <c r="A208" s="7"/>
      <c r="B208" s="7"/>
      <c r="C208" s="7"/>
      <c r="D208" s="7"/>
      <c r="F208" s="12"/>
      <c r="G208" s="12"/>
      <c r="H208" s="12"/>
      <c r="I208" s="12"/>
      <c r="K208" s="12"/>
      <c r="L208" s="12"/>
      <c r="M208" s="12"/>
      <c r="N208" s="12"/>
      <c r="O208" s="12"/>
      <c r="P208" s="12"/>
      <c r="Q208" s="12"/>
      <c r="R208" s="12"/>
      <c r="S208" s="12"/>
      <c r="T208" s="12"/>
      <c r="U208" s="12"/>
      <c r="V208" s="12"/>
      <c r="W208" s="12"/>
      <c r="X208" s="12"/>
      <c r="Y208" s="12"/>
      <c r="Z208" s="12"/>
      <c r="AA208" s="12"/>
      <c r="AB208" s="12"/>
    </row>
    <row r="209" spans="1:28" x14ac:dyDescent="0.3">
      <c r="A209" s="7"/>
      <c r="B209" s="7"/>
      <c r="C209" s="7"/>
      <c r="D209" s="7"/>
      <c r="F209" s="12"/>
      <c r="G209" s="12"/>
      <c r="H209" s="12"/>
      <c r="I209" s="12"/>
      <c r="K209" s="12"/>
      <c r="L209" s="12"/>
      <c r="M209" s="12"/>
      <c r="N209" s="12"/>
      <c r="O209" s="12"/>
      <c r="P209" s="12"/>
      <c r="Q209" s="12"/>
      <c r="R209" s="12"/>
      <c r="S209" s="12"/>
      <c r="T209" s="12"/>
      <c r="U209" s="12"/>
      <c r="V209" s="12"/>
      <c r="W209" s="12"/>
      <c r="X209" s="12"/>
      <c r="Y209" s="12"/>
      <c r="Z209" s="12"/>
      <c r="AA209" s="12"/>
      <c r="AB209" s="12"/>
    </row>
    <row r="210" spans="1:28" x14ac:dyDescent="0.3">
      <c r="A210" s="7"/>
      <c r="B210" s="7"/>
      <c r="C210" s="7"/>
      <c r="D210" s="7"/>
      <c r="F210" s="12"/>
      <c r="G210" s="12"/>
      <c r="H210" s="12"/>
      <c r="I210" s="12"/>
      <c r="K210" s="12"/>
      <c r="L210" s="12"/>
      <c r="M210" s="12"/>
      <c r="N210" s="12"/>
      <c r="O210" s="12"/>
      <c r="P210" s="12"/>
      <c r="Q210" s="12"/>
      <c r="R210" s="12"/>
      <c r="S210" s="12"/>
      <c r="T210" s="12"/>
      <c r="U210" s="12"/>
      <c r="V210" s="12"/>
      <c r="W210" s="12"/>
      <c r="X210" s="12"/>
      <c r="Y210" s="12"/>
      <c r="Z210" s="12"/>
      <c r="AA210" s="12"/>
      <c r="AB210" s="12"/>
    </row>
    <row r="211" spans="1:28" x14ac:dyDescent="0.3">
      <c r="A211" s="7"/>
      <c r="B211" s="7"/>
      <c r="C211" s="7"/>
      <c r="D211" s="7"/>
      <c r="F211" s="12"/>
      <c r="G211" s="12"/>
      <c r="H211" s="12"/>
      <c r="I211" s="12"/>
      <c r="K211" s="12"/>
      <c r="L211" s="12"/>
      <c r="M211" s="12"/>
      <c r="N211" s="12"/>
      <c r="O211" s="12"/>
      <c r="P211" s="12"/>
      <c r="Q211" s="12"/>
      <c r="R211" s="12"/>
      <c r="S211" s="12"/>
      <c r="T211" s="12"/>
      <c r="U211" s="12"/>
      <c r="V211" s="12"/>
      <c r="W211" s="12"/>
      <c r="X211" s="12"/>
      <c r="Y211" s="12"/>
      <c r="Z211" s="12"/>
      <c r="AA211" s="12"/>
      <c r="AB211" s="12"/>
    </row>
    <row r="212" spans="1:28" x14ac:dyDescent="0.3">
      <c r="A212" s="7"/>
      <c r="B212" s="7"/>
      <c r="C212" s="7"/>
      <c r="D212" s="7"/>
      <c r="F212" s="12"/>
      <c r="G212" s="12"/>
      <c r="H212" s="12"/>
      <c r="I212" s="12"/>
      <c r="K212" s="12"/>
      <c r="L212" s="12"/>
      <c r="M212" s="12"/>
      <c r="N212" s="12"/>
      <c r="O212" s="12"/>
      <c r="P212" s="12"/>
      <c r="Q212" s="12"/>
      <c r="R212" s="12"/>
      <c r="S212" s="12"/>
      <c r="T212" s="12"/>
      <c r="U212" s="12"/>
      <c r="V212" s="12"/>
      <c r="W212" s="12"/>
      <c r="X212" s="12"/>
      <c r="Y212" s="12"/>
      <c r="Z212" s="12"/>
      <c r="AA212" s="12"/>
      <c r="AB212" s="12"/>
    </row>
    <row r="213" spans="1:28" x14ac:dyDescent="0.3">
      <c r="A213" s="7"/>
      <c r="B213" s="7"/>
      <c r="C213" s="7"/>
      <c r="D213" s="7"/>
      <c r="F213" s="12"/>
      <c r="G213" s="12"/>
      <c r="H213" s="12"/>
      <c r="I213" s="12"/>
      <c r="K213" s="12"/>
      <c r="L213" s="12"/>
      <c r="M213" s="12"/>
      <c r="N213" s="12"/>
      <c r="O213" s="12"/>
      <c r="P213" s="12"/>
      <c r="Q213" s="12"/>
      <c r="R213" s="12"/>
      <c r="S213" s="12"/>
      <c r="T213" s="12"/>
      <c r="U213" s="12"/>
      <c r="V213" s="12"/>
      <c r="W213" s="12"/>
      <c r="X213" s="12"/>
      <c r="Y213" s="12"/>
      <c r="Z213" s="12"/>
      <c r="AA213" s="12"/>
      <c r="AB213" s="12"/>
    </row>
    <row r="214" spans="1:28" x14ac:dyDescent="0.3">
      <c r="A214" s="7"/>
      <c r="B214" s="7"/>
      <c r="C214" s="7"/>
      <c r="D214" s="7"/>
      <c r="F214" s="12"/>
      <c r="G214" s="12"/>
      <c r="H214" s="12"/>
      <c r="I214" s="12"/>
      <c r="K214" s="12"/>
      <c r="L214" s="12"/>
      <c r="M214" s="12"/>
      <c r="N214" s="12"/>
      <c r="O214" s="12"/>
      <c r="P214" s="12"/>
      <c r="Q214" s="12"/>
      <c r="R214" s="12"/>
      <c r="S214" s="12"/>
      <c r="T214" s="12"/>
      <c r="U214" s="12"/>
      <c r="V214" s="12"/>
      <c r="W214" s="12"/>
      <c r="X214" s="12"/>
      <c r="Y214" s="12"/>
      <c r="Z214" s="12"/>
      <c r="AA214" s="12"/>
      <c r="AB214" s="12"/>
    </row>
    <row r="215" spans="1:28" x14ac:dyDescent="0.3">
      <c r="A215" s="7"/>
      <c r="B215" s="7"/>
      <c r="C215" s="7"/>
      <c r="D215" s="7"/>
      <c r="F215" s="12"/>
      <c r="G215" s="12"/>
      <c r="H215" s="12"/>
      <c r="I215" s="12"/>
      <c r="K215" s="12"/>
      <c r="L215" s="12"/>
      <c r="M215" s="12"/>
      <c r="N215" s="12"/>
      <c r="O215" s="12"/>
      <c r="P215" s="12"/>
      <c r="Q215" s="12"/>
      <c r="R215" s="12"/>
      <c r="S215" s="12"/>
      <c r="T215" s="12"/>
      <c r="U215" s="12"/>
      <c r="V215" s="12"/>
      <c r="W215" s="12"/>
      <c r="X215" s="12"/>
      <c r="Y215" s="12"/>
      <c r="Z215" s="12"/>
      <c r="AA215" s="12"/>
      <c r="AB215" s="12"/>
    </row>
    <row r="216" spans="1:28" x14ac:dyDescent="0.3">
      <c r="A216" s="7"/>
      <c r="B216" s="7"/>
      <c r="C216" s="7"/>
      <c r="D216" s="7"/>
      <c r="F216" s="12"/>
      <c r="G216" s="12"/>
      <c r="H216" s="12"/>
      <c r="I216" s="12"/>
      <c r="K216" s="12"/>
      <c r="L216" s="12"/>
      <c r="M216" s="12"/>
      <c r="N216" s="12"/>
      <c r="O216" s="12"/>
      <c r="P216" s="12"/>
      <c r="Q216" s="12"/>
      <c r="R216" s="12"/>
      <c r="S216" s="12"/>
      <c r="T216" s="12"/>
      <c r="U216" s="12"/>
      <c r="V216" s="12"/>
      <c r="W216" s="12"/>
      <c r="X216" s="12"/>
      <c r="Y216" s="12"/>
      <c r="Z216" s="12"/>
      <c r="AA216" s="12"/>
      <c r="AB216" s="12"/>
    </row>
    <row r="217" spans="1:28" x14ac:dyDescent="0.3">
      <c r="C217" s="12"/>
      <c r="F217" s="12"/>
      <c r="G217" s="12"/>
      <c r="H217" s="12"/>
      <c r="I217" s="12"/>
      <c r="K217" s="12"/>
      <c r="L217" s="12"/>
      <c r="M217" s="12"/>
      <c r="N217" s="12"/>
      <c r="O217" s="12"/>
      <c r="P217" s="12"/>
      <c r="Q217" s="12"/>
      <c r="R217" s="12"/>
      <c r="S217" s="12"/>
      <c r="T217" s="12"/>
      <c r="U217" s="12"/>
      <c r="V217" s="12"/>
      <c r="W217" s="12"/>
      <c r="X217" s="12"/>
      <c r="Y217" s="12"/>
      <c r="Z217" s="12"/>
      <c r="AA217" s="12"/>
      <c r="AB217" s="12"/>
    </row>
    <row r="218" spans="1:28" x14ac:dyDescent="0.3">
      <c r="C218" s="12"/>
      <c r="F218" s="12"/>
      <c r="G218" s="12"/>
      <c r="H218" s="12"/>
      <c r="I218" s="12"/>
      <c r="K218" s="12"/>
      <c r="L218" s="12"/>
      <c r="M218" s="12"/>
      <c r="N218" s="12"/>
      <c r="O218" s="12"/>
      <c r="P218" s="12"/>
      <c r="Q218" s="12"/>
      <c r="R218" s="12"/>
      <c r="S218" s="12"/>
      <c r="T218" s="12"/>
      <c r="U218" s="12"/>
      <c r="V218" s="12"/>
      <c r="W218" s="12"/>
      <c r="X218" s="12"/>
      <c r="Y218" s="12"/>
      <c r="Z218" s="12"/>
      <c r="AA218" s="12"/>
      <c r="AB218" s="12"/>
    </row>
    <row r="219" spans="1:28" x14ac:dyDescent="0.3">
      <c r="C219" s="12"/>
      <c r="F219" s="12"/>
      <c r="G219" s="12"/>
      <c r="H219" s="12"/>
      <c r="I219" s="12"/>
      <c r="K219" s="12"/>
      <c r="L219" s="12"/>
      <c r="M219" s="12"/>
      <c r="N219" s="12"/>
      <c r="O219" s="12"/>
      <c r="P219" s="12"/>
      <c r="Q219" s="12"/>
      <c r="R219" s="12"/>
      <c r="S219" s="12"/>
      <c r="T219" s="12"/>
      <c r="U219" s="12"/>
      <c r="V219" s="12"/>
      <c r="W219" s="12"/>
      <c r="X219" s="12"/>
      <c r="Y219" s="12"/>
      <c r="Z219" s="12"/>
      <c r="AA219" s="12"/>
      <c r="AB219" s="12"/>
    </row>
    <row r="220" spans="1:28" x14ac:dyDescent="0.3">
      <c r="C220" s="12"/>
      <c r="F220" s="12"/>
      <c r="G220" s="12"/>
      <c r="H220" s="12"/>
      <c r="I220" s="12"/>
      <c r="K220" s="12"/>
      <c r="L220" s="12"/>
      <c r="M220" s="12"/>
      <c r="N220" s="12"/>
      <c r="O220" s="12"/>
      <c r="P220" s="12"/>
      <c r="Q220" s="12"/>
      <c r="R220" s="12"/>
      <c r="S220" s="12"/>
      <c r="T220" s="12"/>
      <c r="U220" s="12"/>
      <c r="V220" s="12"/>
      <c r="W220" s="12"/>
      <c r="X220" s="12"/>
      <c r="Y220" s="12"/>
      <c r="Z220" s="12"/>
      <c r="AA220" s="12"/>
      <c r="AB220" s="12"/>
    </row>
    <row r="221" spans="1:28" x14ac:dyDescent="0.3">
      <c r="C221" s="12"/>
      <c r="F221" s="12"/>
      <c r="G221" s="12"/>
      <c r="H221" s="12"/>
      <c r="I221" s="12"/>
      <c r="K221" s="12"/>
      <c r="L221" s="12"/>
      <c r="M221" s="12"/>
      <c r="N221" s="12"/>
      <c r="O221" s="12"/>
      <c r="P221" s="12"/>
      <c r="Q221" s="12"/>
      <c r="R221" s="12"/>
      <c r="S221" s="12"/>
      <c r="T221" s="12"/>
      <c r="U221" s="12"/>
      <c r="V221" s="12"/>
      <c r="W221" s="12"/>
      <c r="X221" s="12"/>
      <c r="Y221" s="12"/>
      <c r="Z221" s="12"/>
      <c r="AA221" s="12"/>
      <c r="AB221" s="12"/>
    </row>
    <row r="222" spans="1:28" x14ac:dyDescent="0.3">
      <c r="C222" s="12"/>
      <c r="F222" s="12"/>
      <c r="G222" s="12"/>
      <c r="H222" s="12"/>
      <c r="I222" s="12"/>
      <c r="K222" s="12"/>
      <c r="L222" s="12"/>
      <c r="M222" s="12"/>
      <c r="N222" s="12"/>
      <c r="O222" s="12"/>
      <c r="P222" s="12"/>
      <c r="Q222" s="12"/>
      <c r="R222" s="12"/>
      <c r="S222" s="12"/>
      <c r="T222" s="12"/>
      <c r="U222" s="12"/>
      <c r="V222" s="12"/>
      <c r="W222" s="12"/>
      <c r="X222" s="12"/>
      <c r="Y222" s="12"/>
      <c r="Z222" s="12"/>
      <c r="AA222" s="12"/>
      <c r="AB222" s="12"/>
    </row>
    <row r="223" spans="1:28" x14ac:dyDescent="0.3">
      <c r="C223" s="12"/>
      <c r="F223" s="12"/>
      <c r="G223" s="12"/>
      <c r="H223" s="12"/>
      <c r="I223" s="12"/>
      <c r="K223" s="12"/>
      <c r="L223" s="12"/>
      <c r="M223" s="12"/>
      <c r="N223" s="12"/>
      <c r="O223" s="12"/>
      <c r="P223" s="12"/>
      <c r="Q223" s="12"/>
      <c r="R223" s="12"/>
      <c r="S223" s="12"/>
      <c r="T223" s="12"/>
      <c r="U223" s="12"/>
      <c r="V223" s="12"/>
      <c r="W223" s="12"/>
      <c r="X223" s="12"/>
      <c r="Y223" s="12"/>
      <c r="Z223" s="12"/>
      <c r="AA223" s="12"/>
      <c r="AB223" s="12"/>
    </row>
    <row r="224" spans="1:28" x14ac:dyDescent="0.3">
      <c r="C224" s="12"/>
      <c r="F224" s="12"/>
      <c r="G224" s="12"/>
      <c r="H224" s="12"/>
      <c r="I224" s="12"/>
      <c r="K224" s="12"/>
      <c r="L224" s="12"/>
      <c r="M224" s="12"/>
      <c r="N224" s="12"/>
      <c r="O224" s="12"/>
      <c r="P224" s="12"/>
      <c r="Q224" s="12"/>
      <c r="R224" s="12"/>
      <c r="S224" s="12"/>
      <c r="T224" s="12"/>
      <c r="U224" s="12"/>
      <c r="V224" s="12"/>
      <c r="W224" s="12"/>
      <c r="X224" s="12"/>
      <c r="Y224" s="12"/>
      <c r="Z224" s="12"/>
      <c r="AA224" s="12"/>
      <c r="AB224" s="12"/>
    </row>
    <row r="225" spans="3:28" x14ac:dyDescent="0.3">
      <c r="C225" s="12"/>
      <c r="F225" s="12"/>
      <c r="G225" s="12"/>
      <c r="H225" s="12"/>
      <c r="I225" s="12"/>
      <c r="K225" s="12"/>
      <c r="L225" s="12"/>
      <c r="M225" s="12"/>
      <c r="N225" s="12"/>
      <c r="O225" s="12"/>
      <c r="P225" s="12"/>
      <c r="Q225" s="12"/>
      <c r="R225" s="12"/>
      <c r="S225" s="12"/>
      <c r="T225" s="12"/>
      <c r="U225" s="12"/>
      <c r="V225" s="12"/>
      <c r="W225" s="12"/>
      <c r="X225" s="12"/>
      <c r="Y225" s="12"/>
      <c r="Z225" s="12"/>
      <c r="AA225" s="12"/>
      <c r="AB225" s="12"/>
    </row>
    <row r="226" spans="3:28" x14ac:dyDescent="0.3">
      <c r="C226" s="12"/>
      <c r="F226" s="12"/>
      <c r="G226" s="12"/>
      <c r="H226" s="12"/>
      <c r="I226" s="12"/>
      <c r="K226" s="12"/>
      <c r="L226" s="12"/>
      <c r="M226" s="12"/>
      <c r="N226" s="12"/>
      <c r="O226" s="12"/>
      <c r="P226" s="12"/>
      <c r="Q226" s="12"/>
      <c r="R226" s="12"/>
      <c r="S226" s="12"/>
      <c r="T226" s="12"/>
      <c r="U226" s="12"/>
      <c r="V226" s="12"/>
      <c r="W226" s="12"/>
      <c r="X226" s="12"/>
      <c r="Y226" s="12"/>
      <c r="Z226" s="12"/>
      <c r="AA226" s="12"/>
      <c r="AB226" s="12"/>
    </row>
    <row r="227" spans="3:28" x14ac:dyDescent="0.3">
      <c r="C227" s="12"/>
      <c r="F227" s="12"/>
      <c r="G227" s="12"/>
      <c r="H227" s="12"/>
      <c r="I227" s="12"/>
      <c r="K227" s="12"/>
      <c r="L227" s="12"/>
      <c r="M227" s="12"/>
      <c r="N227" s="12"/>
      <c r="O227" s="12"/>
      <c r="P227" s="12"/>
      <c r="Q227" s="12"/>
      <c r="R227" s="12"/>
      <c r="S227" s="12"/>
      <c r="T227" s="12"/>
      <c r="U227" s="12"/>
      <c r="V227" s="12"/>
      <c r="W227" s="12"/>
      <c r="X227" s="12"/>
      <c r="Y227" s="12"/>
      <c r="Z227" s="12"/>
      <c r="AA227" s="12"/>
      <c r="AB227" s="12"/>
    </row>
    <row r="228" spans="3:28" x14ac:dyDescent="0.3">
      <c r="C228" s="12"/>
      <c r="F228" s="12"/>
      <c r="G228" s="12"/>
      <c r="H228" s="12"/>
      <c r="I228" s="12"/>
      <c r="K228" s="12"/>
      <c r="L228" s="12"/>
      <c r="M228" s="12"/>
      <c r="N228" s="12"/>
      <c r="O228" s="12"/>
      <c r="P228" s="12"/>
      <c r="Q228" s="12"/>
      <c r="R228" s="12"/>
      <c r="S228" s="12"/>
      <c r="T228" s="12"/>
      <c r="U228" s="12"/>
      <c r="V228" s="12"/>
      <c r="W228" s="12"/>
      <c r="X228" s="12"/>
      <c r="Y228" s="12"/>
      <c r="Z228" s="12"/>
      <c r="AA228" s="12"/>
      <c r="AB228" s="12"/>
    </row>
    <row r="229" spans="3:28" x14ac:dyDescent="0.3">
      <c r="C229" s="12"/>
      <c r="F229" s="12"/>
      <c r="G229" s="12"/>
      <c r="H229" s="12"/>
      <c r="I229" s="12"/>
      <c r="K229" s="12"/>
      <c r="L229" s="12"/>
      <c r="M229" s="12"/>
      <c r="N229" s="12"/>
      <c r="O229" s="12"/>
      <c r="P229" s="12"/>
      <c r="Q229" s="12"/>
      <c r="R229" s="12"/>
      <c r="S229" s="12"/>
      <c r="T229" s="12"/>
      <c r="U229" s="12"/>
      <c r="V229" s="12"/>
      <c r="W229" s="12"/>
      <c r="X229" s="12"/>
      <c r="Y229" s="12"/>
      <c r="Z229" s="12"/>
      <c r="AA229" s="12"/>
      <c r="AB229" s="12"/>
    </row>
    <row r="230" spans="3:28" x14ac:dyDescent="0.3">
      <c r="C230" s="12"/>
      <c r="F230" s="12"/>
      <c r="G230" s="12"/>
      <c r="H230" s="12"/>
      <c r="I230" s="12"/>
      <c r="K230" s="12"/>
      <c r="L230" s="12"/>
      <c r="M230" s="12"/>
      <c r="N230" s="12"/>
      <c r="O230" s="12"/>
      <c r="P230" s="12"/>
      <c r="Q230" s="12"/>
      <c r="R230" s="12"/>
      <c r="S230" s="12"/>
      <c r="T230" s="12"/>
      <c r="U230" s="12"/>
      <c r="V230" s="12"/>
      <c r="W230" s="12"/>
      <c r="X230" s="12"/>
      <c r="Y230" s="12"/>
      <c r="Z230" s="12"/>
      <c r="AA230" s="12"/>
      <c r="AB230" s="12"/>
    </row>
    <row r="231" spans="3:28" x14ac:dyDescent="0.3">
      <c r="C231" s="12"/>
      <c r="F231" s="12"/>
      <c r="G231" s="12"/>
      <c r="H231" s="12"/>
      <c r="I231" s="12"/>
      <c r="K231" s="12"/>
      <c r="L231" s="12"/>
      <c r="M231" s="12"/>
      <c r="N231" s="12"/>
      <c r="O231" s="12"/>
      <c r="P231" s="12"/>
      <c r="Q231" s="12"/>
      <c r="R231" s="12"/>
      <c r="S231" s="12"/>
      <c r="T231" s="12"/>
      <c r="U231" s="12"/>
      <c r="V231" s="12"/>
      <c r="W231" s="12"/>
      <c r="X231" s="12"/>
      <c r="Y231" s="12"/>
      <c r="Z231" s="12"/>
      <c r="AA231" s="12"/>
      <c r="AB231" s="12"/>
    </row>
    <row r="232" spans="3:28" x14ac:dyDescent="0.3">
      <c r="C232" s="12"/>
      <c r="F232" s="12"/>
      <c r="G232" s="12"/>
      <c r="H232" s="12"/>
      <c r="I232" s="12"/>
      <c r="K232" s="12"/>
      <c r="L232" s="12"/>
      <c r="M232" s="12"/>
      <c r="N232" s="12"/>
      <c r="O232" s="12"/>
      <c r="P232" s="12"/>
      <c r="Q232" s="12"/>
      <c r="R232" s="12"/>
      <c r="S232" s="12"/>
      <c r="T232" s="12"/>
      <c r="U232" s="12"/>
      <c r="V232" s="12"/>
      <c r="W232" s="12"/>
      <c r="X232" s="12"/>
      <c r="Y232" s="12"/>
      <c r="Z232" s="12"/>
      <c r="AA232" s="12"/>
      <c r="AB232" s="12"/>
    </row>
    <row r="233" spans="3:28" x14ac:dyDescent="0.3">
      <c r="C233" s="12"/>
      <c r="F233" s="12"/>
      <c r="G233" s="12"/>
      <c r="H233" s="12"/>
      <c r="I233" s="12"/>
      <c r="K233" s="12"/>
      <c r="L233" s="12"/>
      <c r="M233" s="12"/>
      <c r="N233" s="12"/>
      <c r="O233" s="12"/>
      <c r="P233" s="12"/>
      <c r="Q233" s="12"/>
      <c r="R233" s="12"/>
      <c r="S233" s="12"/>
      <c r="T233" s="12"/>
      <c r="U233" s="12"/>
      <c r="V233" s="12"/>
      <c r="W233" s="12"/>
      <c r="X233" s="12"/>
      <c r="Y233" s="12"/>
      <c r="Z233" s="12"/>
      <c r="AA233" s="12"/>
      <c r="AB233" s="12"/>
    </row>
    <row r="234" spans="3:28" x14ac:dyDescent="0.3">
      <c r="C234" s="12"/>
      <c r="F234" s="12"/>
      <c r="G234" s="12"/>
      <c r="H234" s="12"/>
      <c r="I234" s="12"/>
      <c r="K234" s="12"/>
      <c r="L234" s="12"/>
      <c r="M234" s="12"/>
      <c r="N234" s="12"/>
      <c r="O234" s="12"/>
      <c r="P234" s="12"/>
      <c r="Q234" s="12"/>
      <c r="R234" s="12"/>
      <c r="S234" s="12"/>
      <c r="T234" s="12"/>
      <c r="U234" s="12"/>
      <c r="V234" s="12"/>
      <c r="W234" s="12"/>
      <c r="X234" s="12"/>
      <c r="Y234" s="12"/>
      <c r="Z234" s="12"/>
      <c r="AA234" s="12"/>
      <c r="AB234" s="12"/>
    </row>
    <row r="235" spans="3:28" x14ac:dyDescent="0.3">
      <c r="C235" s="12"/>
      <c r="F235" s="12"/>
      <c r="G235" s="12"/>
      <c r="H235" s="12"/>
      <c r="I235" s="12"/>
      <c r="K235" s="12"/>
      <c r="L235" s="12"/>
      <c r="M235" s="12"/>
      <c r="N235" s="12"/>
      <c r="O235" s="12"/>
      <c r="P235" s="12"/>
      <c r="Q235" s="12"/>
      <c r="R235" s="12"/>
      <c r="S235" s="12"/>
      <c r="T235" s="12"/>
      <c r="U235" s="12"/>
      <c r="V235" s="12"/>
      <c r="W235" s="12"/>
      <c r="X235" s="12"/>
      <c r="Y235" s="12"/>
      <c r="Z235" s="12"/>
      <c r="AA235" s="12"/>
      <c r="AB235" s="12"/>
    </row>
    <row r="236" spans="3:28" x14ac:dyDescent="0.3">
      <c r="C236" s="12"/>
      <c r="F236" s="12"/>
      <c r="G236" s="12"/>
      <c r="H236" s="12"/>
      <c r="I236" s="12"/>
      <c r="K236" s="12"/>
      <c r="L236" s="12"/>
      <c r="M236" s="12"/>
      <c r="N236" s="12"/>
      <c r="O236" s="12"/>
      <c r="P236" s="12"/>
      <c r="Q236" s="12"/>
      <c r="R236" s="12"/>
      <c r="S236" s="12"/>
      <c r="T236" s="12"/>
      <c r="U236" s="12"/>
      <c r="V236" s="12"/>
      <c r="W236" s="12"/>
      <c r="X236" s="12"/>
      <c r="Y236" s="12"/>
      <c r="Z236" s="12"/>
      <c r="AA236" s="12"/>
      <c r="AB236" s="12"/>
    </row>
    <row r="237" spans="3:28" x14ac:dyDescent="0.3">
      <c r="C237" s="12"/>
      <c r="F237" s="12"/>
      <c r="G237" s="12"/>
      <c r="H237" s="12"/>
      <c r="I237" s="12"/>
      <c r="K237" s="12"/>
      <c r="L237" s="12"/>
      <c r="M237" s="12"/>
      <c r="N237" s="12"/>
      <c r="O237" s="12"/>
      <c r="P237" s="12"/>
      <c r="Q237" s="12"/>
      <c r="R237" s="12"/>
      <c r="S237" s="12"/>
      <c r="T237" s="12"/>
      <c r="U237" s="12"/>
      <c r="V237" s="12"/>
      <c r="W237" s="12"/>
      <c r="X237" s="12"/>
      <c r="Y237" s="12"/>
      <c r="Z237" s="12"/>
      <c r="AA237" s="12"/>
      <c r="AB237" s="12"/>
    </row>
    <row r="238" spans="3:28" x14ac:dyDescent="0.3">
      <c r="C238" s="12"/>
      <c r="F238" s="12"/>
      <c r="G238" s="12"/>
      <c r="H238" s="12"/>
      <c r="I238" s="12"/>
      <c r="K238" s="12"/>
      <c r="L238" s="12"/>
      <c r="M238" s="12"/>
      <c r="N238" s="12"/>
      <c r="O238" s="12"/>
      <c r="P238" s="12"/>
      <c r="Q238" s="12"/>
      <c r="R238" s="12"/>
      <c r="S238" s="12"/>
      <c r="T238" s="12"/>
      <c r="U238" s="12"/>
      <c r="V238" s="12"/>
      <c r="W238" s="12"/>
      <c r="X238" s="12"/>
      <c r="Y238" s="12"/>
      <c r="Z238" s="12"/>
      <c r="AA238" s="12"/>
      <c r="AB238" s="12"/>
    </row>
    <row r="239" spans="3:28" x14ac:dyDescent="0.3">
      <c r="C239" s="12"/>
      <c r="F239" s="12"/>
      <c r="G239" s="12"/>
      <c r="H239" s="12"/>
      <c r="I239" s="12"/>
      <c r="K239" s="12"/>
      <c r="L239" s="12"/>
      <c r="M239" s="12"/>
      <c r="N239" s="12"/>
      <c r="O239" s="12"/>
      <c r="P239" s="12"/>
      <c r="Q239" s="12"/>
      <c r="R239" s="12"/>
      <c r="S239" s="12"/>
      <c r="T239" s="12"/>
      <c r="U239" s="12"/>
      <c r="V239" s="12"/>
      <c r="W239" s="12"/>
      <c r="X239" s="12"/>
      <c r="Y239" s="12"/>
      <c r="Z239" s="12"/>
      <c r="AA239" s="12"/>
      <c r="AB239" s="12"/>
    </row>
    <row r="240" spans="3:28" x14ac:dyDescent="0.3">
      <c r="C240" s="12"/>
      <c r="F240" s="12"/>
      <c r="G240" s="12"/>
      <c r="H240" s="12"/>
      <c r="I240" s="12"/>
      <c r="K240" s="12"/>
      <c r="L240" s="12"/>
      <c r="M240" s="12"/>
      <c r="N240" s="12"/>
      <c r="O240" s="12"/>
      <c r="P240" s="12"/>
      <c r="Q240" s="12"/>
      <c r="R240" s="12"/>
      <c r="S240" s="12"/>
      <c r="T240" s="12"/>
      <c r="U240" s="12"/>
      <c r="V240" s="12"/>
      <c r="W240" s="12"/>
      <c r="X240" s="12"/>
      <c r="Y240" s="12"/>
      <c r="Z240" s="12"/>
      <c r="AA240" s="12"/>
      <c r="AB240" s="12"/>
    </row>
    <row r="241" spans="3:28" x14ac:dyDescent="0.3">
      <c r="C241" s="12"/>
      <c r="F241" s="12"/>
      <c r="G241" s="12"/>
      <c r="H241" s="12"/>
      <c r="I241" s="12"/>
      <c r="K241" s="12"/>
      <c r="L241" s="12"/>
      <c r="M241" s="12"/>
      <c r="N241" s="12"/>
      <c r="O241" s="12"/>
      <c r="P241" s="12"/>
      <c r="Q241" s="12"/>
      <c r="R241" s="12"/>
      <c r="S241" s="12"/>
      <c r="T241" s="12"/>
      <c r="U241" s="12"/>
      <c r="V241" s="12"/>
      <c r="W241" s="12"/>
      <c r="X241" s="12"/>
      <c r="Y241" s="12"/>
      <c r="Z241" s="12"/>
      <c r="AA241" s="12"/>
      <c r="AB241" s="12"/>
    </row>
    <row r="242" spans="3:28" x14ac:dyDescent="0.3">
      <c r="C242" s="12"/>
      <c r="F242" s="12"/>
      <c r="G242" s="12"/>
      <c r="H242" s="12"/>
      <c r="I242" s="12"/>
      <c r="K242" s="12"/>
      <c r="L242" s="12"/>
      <c r="M242" s="12"/>
      <c r="N242" s="12"/>
      <c r="O242" s="12"/>
      <c r="P242" s="12"/>
      <c r="Q242" s="12"/>
      <c r="R242" s="12"/>
      <c r="S242" s="12"/>
      <c r="T242" s="12"/>
      <c r="U242" s="12"/>
      <c r="V242" s="12"/>
      <c r="W242" s="12"/>
      <c r="X242" s="12"/>
      <c r="Y242" s="12"/>
      <c r="Z242" s="12"/>
      <c r="AA242" s="12"/>
      <c r="AB242" s="12"/>
    </row>
    <row r="243" spans="3:28" x14ac:dyDescent="0.3">
      <c r="C243" s="12"/>
      <c r="F243" s="12"/>
      <c r="G243" s="12"/>
      <c r="H243" s="12"/>
      <c r="I243" s="12"/>
      <c r="K243" s="12"/>
      <c r="L243" s="12"/>
      <c r="M243" s="12"/>
      <c r="N243" s="12"/>
      <c r="O243" s="12"/>
      <c r="P243" s="12"/>
      <c r="Q243" s="12"/>
      <c r="R243" s="12"/>
      <c r="S243" s="12"/>
      <c r="T243" s="12"/>
      <c r="U243" s="12"/>
      <c r="V243" s="12"/>
      <c r="W243" s="12"/>
      <c r="X243" s="12"/>
      <c r="Y243" s="12"/>
      <c r="Z243" s="12"/>
      <c r="AA243" s="12"/>
      <c r="AB243" s="12"/>
    </row>
    <row r="244" spans="3:28" x14ac:dyDescent="0.3">
      <c r="C244" s="12"/>
      <c r="F244" s="12"/>
      <c r="G244" s="12"/>
      <c r="H244" s="12"/>
      <c r="I244" s="12"/>
      <c r="K244" s="12"/>
      <c r="L244" s="12"/>
      <c r="M244" s="12"/>
      <c r="N244" s="12"/>
      <c r="O244" s="12"/>
      <c r="P244" s="12"/>
      <c r="Q244" s="12"/>
      <c r="R244" s="12"/>
      <c r="S244" s="12"/>
      <c r="T244" s="12"/>
      <c r="U244" s="12"/>
      <c r="V244" s="12"/>
      <c r="W244" s="12"/>
      <c r="X244" s="12"/>
      <c r="Y244" s="12"/>
      <c r="Z244" s="12"/>
      <c r="AA244" s="12"/>
      <c r="AB244" s="12"/>
    </row>
    <row r="245" spans="3:28" x14ac:dyDescent="0.3">
      <c r="C245" s="12"/>
      <c r="F245" s="12"/>
      <c r="G245" s="12"/>
      <c r="H245" s="12"/>
      <c r="I245" s="12"/>
      <c r="K245" s="12"/>
      <c r="L245" s="12"/>
      <c r="M245" s="12"/>
      <c r="N245" s="12"/>
      <c r="O245" s="12"/>
      <c r="P245" s="12"/>
      <c r="Q245" s="12"/>
      <c r="R245" s="12"/>
      <c r="S245" s="12"/>
      <c r="T245" s="12"/>
      <c r="U245" s="12"/>
      <c r="V245" s="12"/>
      <c r="W245" s="12"/>
      <c r="X245" s="12"/>
      <c r="Y245" s="12"/>
      <c r="Z245" s="12"/>
      <c r="AA245" s="12"/>
      <c r="AB245" s="12"/>
    </row>
    <row r="246" spans="3:28" x14ac:dyDescent="0.3">
      <c r="C246" s="12"/>
      <c r="F246" s="12"/>
      <c r="G246" s="12"/>
      <c r="H246" s="12"/>
      <c r="I246" s="12"/>
      <c r="K246" s="12"/>
      <c r="L246" s="12"/>
      <c r="M246" s="12"/>
      <c r="N246" s="12"/>
      <c r="O246" s="12"/>
      <c r="P246" s="12"/>
      <c r="Q246" s="12"/>
      <c r="R246" s="12"/>
      <c r="S246" s="12"/>
      <c r="T246" s="12"/>
      <c r="U246" s="12"/>
      <c r="V246" s="12"/>
      <c r="W246" s="12"/>
      <c r="X246" s="12"/>
      <c r="Y246" s="12"/>
      <c r="Z246" s="12"/>
      <c r="AA246" s="12"/>
      <c r="AB246" s="12"/>
    </row>
    <row r="247" spans="3:28" x14ac:dyDescent="0.3">
      <c r="C247" s="12"/>
      <c r="F247" s="12"/>
      <c r="G247" s="12"/>
      <c r="H247" s="12"/>
      <c r="I247" s="12"/>
      <c r="K247" s="12"/>
      <c r="L247" s="12"/>
      <c r="M247" s="12"/>
      <c r="N247" s="12"/>
      <c r="O247" s="12"/>
      <c r="P247" s="12"/>
      <c r="Q247" s="12"/>
      <c r="R247" s="12"/>
      <c r="S247" s="12"/>
      <c r="T247" s="12"/>
      <c r="U247" s="12"/>
      <c r="V247" s="12"/>
      <c r="W247" s="12"/>
      <c r="X247" s="12"/>
      <c r="Y247" s="12"/>
      <c r="Z247" s="12"/>
      <c r="AA247" s="12"/>
      <c r="AB247" s="12"/>
    </row>
    <row r="248" spans="3:28" x14ac:dyDescent="0.3">
      <c r="C248" s="12"/>
      <c r="F248" s="12"/>
      <c r="G248" s="12"/>
      <c r="H248" s="12"/>
      <c r="I248" s="12"/>
      <c r="K248" s="12"/>
      <c r="L248" s="12"/>
      <c r="M248" s="12"/>
      <c r="N248" s="12"/>
      <c r="O248" s="12"/>
      <c r="P248" s="12"/>
      <c r="Q248" s="12"/>
      <c r="R248" s="12"/>
      <c r="S248" s="12"/>
      <c r="T248" s="12"/>
      <c r="U248" s="12"/>
      <c r="V248" s="12"/>
      <c r="W248" s="12"/>
      <c r="X248" s="12"/>
      <c r="Y248" s="12"/>
      <c r="Z248" s="12"/>
      <c r="AA248" s="12"/>
      <c r="AB248" s="12"/>
    </row>
    <row r="249" spans="3:28" x14ac:dyDescent="0.3">
      <c r="C249" s="12"/>
      <c r="F249" s="12"/>
      <c r="G249" s="12"/>
      <c r="H249" s="12"/>
      <c r="I249" s="12"/>
      <c r="K249" s="12"/>
      <c r="L249" s="12"/>
      <c r="M249" s="12"/>
      <c r="N249" s="12"/>
      <c r="O249" s="12"/>
      <c r="P249" s="12"/>
      <c r="Q249" s="12"/>
      <c r="R249" s="12"/>
      <c r="S249" s="12"/>
      <c r="T249" s="12"/>
      <c r="U249" s="12"/>
      <c r="V249" s="12"/>
      <c r="W249" s="12"/>
      <c r="X249" s="12"/>
      <c r="Y249" s="12"/>
      <c r="Z249" s="12"/>
      <c r="AA249" s="12"/>
      <c r="AB249" s="12"/>
    </row>
    <row r="250" spans="3:28" x14ac:dyDescent="0.3">
      <c r="C250" s="12"/>
      <c r="F250" s="12"/>
      <c r="G250" s="12"/>
      <c r="H250" s="12"/>
      <c r="I250" s="12"/>
      <c r="K250" s="12"/>
      <c r="L250" s="12"/>
      <c r="M250" s="12"/>
      <c r="N250" s="12"/>
      <c r="O250" s="12"/>
      <c r="P250" s="12"/>
      <c r="Q250" s="12"/>
      <c r="R250" s="12"/>
      <c r="S250" s="12"/>
      <c r="T250" s="12"/>
      <c r="U250" s="12"/>
      <c r="V250" s="12"/>
      <c r="W250" s="12"/>
      <c r="X250" s="12"/>
      <c r="Y250" s="12"/>
      <c r="Z250" s="12"/>
      <c r="AA250" s="12"/>
      <c r="AB250" s="12"/>
    </row>
    <row r="251" spans="3:28" x14ac:dyDescent="0.3">
      <c r="C251" s="12"/>
      <c r="F251" s="12"/>
      <c r="G251" s="12"/>
      <c r="H251" s="12"/>
      <c r="I251" s="12"/>
      <c r="K251" s="12"/>
      <c r="L251" s="12"/>
      <c r="M251" s="12"/>
      <c r="N251" s="12"/>
      <c r="O251" s="12"/>
      <c r="P251" s="12"/>
      <c r="Q251" s="12"/>
      <c r="R251" s="12"/>
      <c r="S251" s="12"/>
      <c r="T251" s="12"/>
      <c r="U251" s="12"/>
      <c r="V251" s="12"/>
      <c r="W251" s="12"/>
      <c r="X251" s="12"/>
      <c r="Y251" s="12"/>
      <c r="Z251" s="12"/>
      <c r="AA251" s="12"/>
      <c r="AB251" s="12"/>
    </row>
    <row r="252" spans="3:28" x14ac:dyDescent="0.3">
      <c r="C252" s="12"/>
      <c r="F252" s="12"/>
      <c r="G252" s="12"/>
      <c r="H252" s="12"/>
      <c r="I252" s="12"/>
      <c r="K252" s="12"/>
      <c r="L252" s="12"/>
      <c r="M252" s="12"/>
      <c r="N252" s="12"/>
      <c r="O252" s="12"/>
      <c r="P252" s="12"/>
      <c r="Q252" s="12"/>
      <c r="R252" s="12"/>
      <c r="S252" s="12"/>
      <c r="T252" s="12"/>
      <c r="U252" s="12"/>
      <c r="V252" s="12"/>
      <c r="W252" s="12"/>
      <c r="X252" s="12"/>
      <c r="Y252" s="12"/>
      <c r="Z252" s="12"/>
      <c r="AA252" s="12"/>
      <c r="AB252" s="12"/>
    </row>
    <row r="253" spans="3:28" x14ac:dyDescent="0.3">
      <c r="C253" s="12"/>
      <c r="F253" s="12"/>
      <c r="G253" s="12"/>
      <c r="H253" s="12"/>
      <c r="I253" s="12"/>
      <c r="K253" s="12"/>
      <c r="L253" s="12"/>
      <c r="M253" s="12"/>
      <c r="N253" s="12"/>
      <c r="O253" s="12"/>
      <c r="P253" s="12"/>
      <c r="Q253" s="12"/>
      <c r="R253" s="12"/>
      <c r="S253" s="12"/>
      <c r="T253" s="12"/>
      <c r="U253" s="12"/>
      <c r="V253" s="12"/>
      <c r="W253" s="12"/>
      <c r="X253" s="12"/>
      <c r="Y253" s="12"/>
      <c r="Z253" s="12"/>
      <c r="AA253" s="12"/>
      <c r="AB253" s="12"/>
    </row>
    <row r="254" spans="3:28" x14ac:dyDescent="0.3">
      <c r="C254" s="12"/>
      <c r="F254" s="12"/>
      <c r="G254" s="12"/>
      <c r="H254" s="12"/>
      <c r="I254" s="12"/>
      <c r="K254" s="12"/>
      <c r="L254" s="12"/>
      <c r="M254" s="12"/>
      <c r="N254" s="12"/>
      <c r="O254" s="12"/>
      <c r="P254" s="12"/>
      <c r="Q254" s="12"/>
      <c r="R254" s="12"/>
      <c r="S254" s="12"/>
      <c r="T254" s="12"/>
      <c r="U254" s="12"/>
      <c r="V254" s="12"/>
      <c r="W254" s="12"/>
      <c r="X254" s="12"/>
      <c r="Y254" s="12"/>
      <c r="Z254" s="12"/>
      <c r="AA254" s="12"/>
      <c r="AB254" s="12"/>
    </row>
    <row r="255" spans="3:28" x14ac:dyDescent="0.3">
      <c r="C255" s="12"/>
      <c r="F255" s="12"/>
      <c r="G255" s="12"/>
      <c r="H255" s="12"/>
      <c r="I255" s="12"/>
      <c r="K255" s="12"/>
      <c r="L255" s="12"/>
      <c r="M255" s="12"/>
      <c r="N255" s="12"/>
      <c r="O255" s="12"/>
      <c r="P255" s="12"/>
      <c r="Q255" s="12"/>
      <c r="R255" s="12"/>
      <c r="S255" s="12"/>
      <c r="T255" s="12"/>
      <c r="U255" s="12"/>
      <c r="V255" s="12"/>
      <c r="W255" s="12"/>
      <c r="X255" s="12"/>
      <c r="Y255" s="12"/>
      <c r="Z255" s="12"/>
      <c r="AA255" s="12"/>
      <c r="AB255" s="12"/>
    </row>
    <row r="256" spans="3:28" x14ac:dyDescent="0.3">
      <c r="C256" s="12"/>
      <c r="F256" s="12"/>
      <c r="G256" s="12"/>
      <c r="H256" s="12"/>
      <c r="I256" s="12"/>
      <c r="K256" s="12"/>
      <c r="L256" s="12"/>
      <c r="M256" s="12"/>
      <c r="N256" s="12"/>
      <c r="O256" s="12"/>
      <c r="P256" s="12"/>
      <c r="Q256" s="12"/>
      <c r="R256" s="12"/>
      <c r="S256" s="12"/>
      <c r="T256" s="12"/>
      <c r="U256" s="12"/>
      <c r="V256" s="12"/>
      <c r="W256" s="12"/>
      <c r="X256" s="12"/>
      <c r="Y256" s="12"/>
      <c r="Z256" s="12"/>
      <c r="AA256" s="12"/>
      <c r="AB256" s="12"/>
    </row>
    <row r="257" spans="3:28" x14ac:dyDescent="0.3">
      <c r="C257" s="12"/>
      <c r="F257" s="12"/>
      <c r="G257" s="12"/>
      <c r="H257" s="12"/>
      <c r="I257" s="12"/>
      <c r="K257" s="12"/>
      <c r="L257" s="12"/>
      <c r="M257" s="12"/>
      <c r="N257" s="12"/>
      <c r="O257" s="12"/>
      <c r="P257" s="12"/>
      <c r="Q257" s="12"/>
      <c r="R257" s="12"/>
      <c r="S257" s="12"/>
      <c r="T257" s="12"/>
      <c r="U257" s="12"/>
      <c r="V257" s="12"/>
      <c r="W257" s="12"/>
      <c r="X257" s="12"/>
      <c r="Y257" s="12"/>
      <c r="Z257" s="12"/>
      <c r="AA257" s="12"/>
      <c r="AB257" s="12"/>
    </row>
    <row r="258" spans="3:28" x14ac:dyDescent="0.3">
      <c r="C258" s="12"/>
      <c r="F258" s="12"/>
      <c r="G258" s="12"/>
      <c r="H258" s="12"/>
      <c r="I258" s="12"/>
      <c r="K258" s="12"/>
      <c r="L258" s="12"/>
      <c r="M258" s="12"/>
      <c r="N258" s="12"/>
      <c r="O258" s="12"/>
      <c r="P258" s="12"/>
      <c r="Q258" s="12"/>
      <c r="R258" s="12"/>
      <c r="S258" s="12"/>
      <c r="T258" s="12"/>
      <c r="U258" s="12"/>
      <c r="V258" s="12"/>
      <c r="W258" s="12"/>
      <c r="X258" s="12"/>
      <c r="Y258" s="12"/>
      <c r="Z258" s="12"/>
      <c r="AA258" s="12"/>
      <c r="AB258" s="12"/>
    </row>
    <row r="259" spans="3:28" x14ac:dyDescent="0.3">
      <c r="C259" s="12"/>
      <c r="F259" s="12"/>
      <c r="G259" s="12"/>
      <c r="H259" s="12"/>
      <c r="I259" s="12"/>
      <c r="K259" s="12"/>
      <c r="L259" s="12"/>
      <c r="M259" s="12"/>
      <c r="N259" s="12"/>
      <c r="O259" s="12"/>
      <c r="P259" s="12"/>
      <c r="Q259" s="12"/>
      <c r="R259" s="12"/>
      <c r="S259" s="12"/>
      <c r="T259" s="12"/>
      <c r="U259" s="12"/>
      <c r="V259" s="12"/>
      <c r="W259" s="12"/>
      <c r="X259" s="12"/>
      <c r="Y259" s="12"/>
      <c r="Z259" s="12"/>
      <c r="AA259" s="12"/>
      <c r="AB259" s="12"/>
    </row>
    <row r="260" spans="3:28" x14ac:dyDescent="0.3">
      <c r="C260" s="12"/>
      <c r="F260" s="12"/>
      <c r="G260" s="12"/>
      <c r="H260" s="12"/>
      <c r="I260" s="12"/>
      <c r="K260" s="12"/>
      <c r="L260" s="12"/>
      <c r="M260" s="12"/>
      <c r="N260" s="12"/>
      <c r="O260" s="12"/>
      <c r="P260" s="12"/>
      <c r="Q260" s="12"/>
      <c r="R260" s="12"/>
      <c r="S260" s="12"/>
      <c r="T260" s="12"/>
      <c r="U260" s="12"/>
      <c r="V260" s="12"/>
      <c r="W260" s="12"/>
      <c r="X260" s="12"/>
      <c r="Y260" s="12"/>
      <c r="Z260" s="12"/>
      <c r="AA260" s="12"/>
      <c r="AB260" s="12"/>
    </row>
    <row r="261" spans="3:28" x14ac:dyDescent="0.3">
      <c r="C261" s="12"/>
      <c r="F261" s="12"/>
      <c r="G261" s="12"/>
      <c r="H261" s="12"/>
      <c r="I261" s="12"/>
      <c r="K261" s="12"/>
      <c r="L261" s="12"/>
      <c r="M261" s="12"/>
      <c r="N261" s="12"/>
      <c r="O261" s="12"/>
      <c r="P261" s="12"/>
      <c r="Q261" s="12"/>
      <c r="R261" s="12"/>
      <c r="S261" s="12"/>
      <c r="T261" s="12"/>
      <c r="U261" s="12"/>
      <c r="V261" s="12"/>
      <c r="W261" s="12"/>
      <c r="X261" s="12"/>
      <c r="Y261" s="12"/>
      <c r="Z261" s="12"/>
      <c r="AA261" s="12"/>
      <c r="AB261" s="12"/>
    </row>
    <row r="262" spans="3:28" x14ac:dyDescent="0.3">
      <c r="C262" s="12"/>
      <c r="F262" s="12"/>
      <c r="G262" s="12"/>
      <c r="H262" s="12"/>
      <c r="I262" s="12"/>
      <c r="K262" s="12"/>
      <c r="L262" s="12"/>
      <c r="M262" s="12"/>
      <c r="N262" s="12"/>
      <c r="O262" s="12"/>
      <c r="P262" s="12"/>
      <c r="Q262" s="12"/>
      <c r="R262" s="12"/>
      <c r="S262" s="12"/>
      <c r="T262" s="12"/>
      <c r="U262" s="12"/>
      <c r="V262" s="12"/>
      <c r="W262" s="12"/>
      <c r="X262" s="12"/>
      <c r="Y262" s="12"/>
      <c r="Z262" s="12"/>
      <c r="AA262" s="12"/>
      <c r="AB262" s="12"/>
    </row>
    <row r="263" spans="3:28" x14ac:dyDescent="0.3">
      <c r="C263" s="12"/>
      <c r="F263" s="12"/>
      <c r="G263" s="12"/>
      <c r="H263" s="12"/>
      <c r="I263" s="12"/>
      <c r="K263" s="12"/>
      <c r="L263" s="12"/>
      <c r="M263" s="12"/>
      <c r="N263" s="12"/>
      <c r="O263" s="12"/>
      <c r="P263" s="12"/>
      <c r="Q263" s="12"/>
      <c r="R263" s="12"/>
      <c r="S263" s="12"/>
      <c r="T263" s="12"/>
      <c r="U263" s="12"/>
      <c r="V263" s="12"/>
      <c r="W263" s="12"/>
      <c r="X263" s="12"/>
      <c r="Y263" s="12"/>
      <c r="Z263" s="12"/>
      <c r="AA263" s="12"/>
      <c r="AB263" s="12"/>
    </row>
    <row r="264" spans="3:28" x14ac:dyDescent="0.3">
      <c r="C264" s="12"/>
      <c r="F264" s="12"/>
      <c r="G264" s="12"/>
      <c r="H264" s="12"/>
      <c r="I264" s="12"/>
      <c r="K264" s="12"/>
      <c r="L264" s="12"/>
      <c r="M264" s="12"/>
      <c r="N264" s="12"/>
      <c r="O264" s="12"/>
      <c r="P264" s="12"/>
      <c r="Q264" s="12"/>
      <c r="R264" s="12"/>
      <c r="S264" s="12"/>
      <c r="T264" s="12"/>
      <c r="U264" s="12"/>
      <c r="V264" s="12"/>
      <c r="W264" s="12"/>
      <c r="X264" s="12"/>
      <c r="Y264" s="12"/>
      <c r="Z264" s="12"/>
      <c r="AA264" s="12"/>
      <c r="AB264" s="12"/>
    </row>
    <row r="265" spans="3:28" x14ac:dyDescent="0.3">
      <c r="C265" s="12"/>
      <c r="F265" s="12"/>
      <c r="G265" s="12"/>
      <c r="H265" s="12"/>
      <c r="I265" s="12"/>
      <c r="K265" s="12"/>
      <c r="L265" s="12"/>
      <c r="M265" s="12"/>
      <c r="N265" s="12"/>
      <c r="O265" s="12"/>
      <c r="P265" s="12"/>
      <c r="Q265" s="12"/>
      <c r="R265" s="12"/>
      <c r="S265" s="12"/>
      <c r="T265" s="12"/>
      <c r="U265" s="12"/>
      <c r="V265" s="12"/>
      <c r="W265" s="12"/>
      <c r="X265" s="12"/>
      <c r="Y265" s="12"/>
      <c r="Z265" s="12"/>
      <c r="AA265" s="12"/>
      <c r="AB265" s="12"/>
    </row>
    <row r="266" spans="3:28" x14ac:dyDescent="0.3">
      <c r="C266" s="12"/>
      <c r="F266" s="12"/>
      <c r="G266" s="12"/>
      <c r="H266" s="12"/>
      <c r="I266" s="12"/>
      <c r="K266" s="12"/>
      <c r="L266" s="12"/>
      <c r="M266" s="12"/>
      <c r="N266" s="12"/>
      <c r="O266" s="12"/>
      <c r="P266" s="12"/>
      <c r="Q266" s="12"/>
      <c r="R266" s="12"/>
      <c r="S266" s="12"/>
      <c r="T266" s="12"/>
      <c r="U266" s="12"/>
      <c r="V266" s="12"/>
      <c r="W266" s="12"/>
      <c r="X266" s="12"/>
      <c r="Y266" s="12"/>
      <c r="Z266" s="12"/>
      <c r="AA266" s="12"/>
      <c r="AB266" s="12"/>
    </row>
    <row r="267" spans="3:28" x14ac:dyDescent="0.3">
      <c r="C267" s="12"/>
      <c r="F267" s="12"/>
      <c r="G267" s="12"/>
      <c r="H267" s="12"/>
      <c r="I267" s="12"/>
      <c r="K267" s="12"/>
      <c r="L267" s="12"/>
      <c r="M267" s="12"/>
      <c r="N267" s="12"/>
      <c r="O267" s="12"/>
      <c r="P267" s="12"/>
      <c r="Q267" s="12"/>
      <c r="R267" s="12"/>
      <c r="S267" s="12"/>
      <c r="T267" s="12"/>
      <c r="U267" s="12"/>
      <c r="V267" s="12"/>
      <c r="W267" s="12"/>
      <c r="X267" s="12"/>
      <c r="Y267" s="12"/>
      <c r="Z267" s="12"/>
      <c r="AA267" s="12"/>
      <c r="AB267" s="12"/>
    </row>
    <row r="268" spans="3:28" x14ac:dyDescent="0.3">
      <c r="C268" s="12"/>
      <c r="F268" s="12"/>
      <c r="G268" s="12"/>
      <c r="H268" s="12"/>
      <c r="I268" s="12"/>
      <c r="K268" s="12"/>
      <c r="L268" s="12"/>
      <c r="M268" s="12"/>
      <c r="N268" s="12"/>
      <c r="O268" s="12"/>
      <c r="P268" s="12"/>
      <c r="Q268" s="12"/>
      <c r="R268" s="12"/>
      <c r="S268" s="12"/>
      <c r="T268" s="12"/>
      <c r="U268" s="12"/>
      <c r="V268" s="12"/>
      <c r="W268" s="12"/>
      <c r="X268" s="12"/>
      <c r="Y268" s="12"/>
      <c r="Z268" s="12"/>
      <c r="AA268" s="12"/>
      <c r="AB268" s="12"/>
    </row>
    <row r="269" spans="3:28" x14ac:dyDescent="0.3">
      <c r="C269" s="12"/>
      <c r="F269" s="12"/>
      <c r="G269" s="12"/>
      <c r="H269" s="12"/>
      <c r="I269" s="12"/>
      <c r="K269" s="12"/>
      <c r="L269" s="12"/>
      <c r="M269" s="12"/>
      <c r="N269" s="12"/>
      <c r="O269" s="12"/>
      <c r="P269" s="12"/>
      <c r="Q269" s="12"/>
      <c r="R269" s="12"/>
      <c r="S269" s="12"/>
      <c r="T269" s="12"/>
      <c r="U269" s="12"/>
      <c r="V269" s="12"/>
      <c r="W269" s="12"/>
      <c r="X269" s="12"/>
      <c r="Y269" s="12"/>
      <c r="Z269" s="12"/>
      <c r="AA269" s="12"/>
      <c r="AB269" s="12"/>
    </row>
    <row r="270" spans="3:28" x14ac:dyDescent="0.3">
      <c r="C270" s="12"/>
      <c r="F270" s="12"/>
      <c r="G270" s="12"/>
      <c r="H270" s="12"/>
      <c r="I270" s="12"/>
      <c r="K270" s="12"/>
      <c r="L270" s="12"/>
      <c r="M270" s="12"/>
      <c r="N270" s="12"/>
      <c r="O270" s="12"/>
      <c r="P270" s="12"/>
      <c r="Q270" s="12"/>
      <c r="R270" s="12"/>
      <c r="S270" s="12"/>
      <c r="T270" s="12"/>
      <c r="U270" s="12"/>
      <c r="V270" s="12"/>
      <c r="W270" s="12"/>
      <c r="X270" s="12"/>
      <c r="Y270" s="12"/>
      <c r="Z270" s="12"/>
      <c r="AA270" s="12"/>
      <c r="AB270" s="12"/>
    </row>
    <row r="271" spans="3:28" x14ac:dyDescent="0.3">
      <c r="C271" s="12"/>
      <c r="F271" s="12"/>
      <c r="G271" s="12"/>
      <c r="H271" s="12"/>
      <c r="I271" s="12"/>
      <c r="K271" s="12"/>
      <c r="L271" s="12"/>
      <c r="M271" s="12"/>
      <c r="N271" s="12"/>
      <c r="O271" s="12"/>
      <c r="P271" s="12"/>
      <c r="Q271" s="12"/>
      <c r="R271" s="12"/>
      <c r="S271" s="12"/>
      <c r="T271" s="12"/>
      <c r="U271" s="12"/>
      <c r="V271" s="12"/>
      <c r="W271" s="12"/>
      <c r="X271" s="12"/>
      <c r="Y271" s="12"/>
      <c r="Z271" s="12"/>
      <c r="AA271" s="12"/>
      <c r="AB271" s="12"/>
    </row>
    <row r="272" spans="3:28" x14ac:dyDescent="0.3">
      <c r="C272" s="12"/>
      <c r="F272" s="12"/>
      <c r="G272" s="12"/>
      <c r="H272" s="12"/>
      <c r="I272" s="12"/>
      <c r="K272" s="12"/>
      <c r="L272" s="12"/>
      <c r="M272" s="12"/>
      <c r="N272" s="12"/>
      <c r="O272" s="12"/>
      <c r="P272" s="12"/>
      <c r="Q272" s="12"/>
      <c r="R272" s="12"/>
      <c r="S272" s="12"/>
      <c r="T272" s="12"/>
      <c r="U272" s="12"/>
      <c r="V272" s="12"/>
      <c r="W272" s="12"/>
      <c r="X272" s="12"/>
      <c r="Y272" s="12"/>
      <c r="Z272" s="12"/>
      <c r="AA272" s="12"/>
      <c r="AB272" s="12"/>
    </row>
    <row r="273" spans="3:28" x14ac:dyDescent="0.3">
      <c r="C273" s="12"/>
      <c r="F273" s="12"/>
      <c r="G273" s="12"/>
      <c r="H273" s="12"/>
      <c r="I273" s="12"/>
      <c r="K273" s="12"/>
      <c r="L273" s="12"/>
      <c r="M273" s="12"/>
      <c r="N273" s="12"/>
      <c r="O273" s="12"/>
      <c r="P273" s="12"/>
      <c r="Q273" s="12"/>
      <c r="R273" s="12"/>
      <c r="S273" s="12"/>
      <c r="T273" s="12"/>
      <c r="U273" s="12"/>
      <c r="V273" s="12"/>
      <c r="W273" s="12"/>
      <c r="X273" s="12"/>
      <c r="Y273" s="12"/>
      <c r="Z273" s="12"/>
      <c r="AA273" s="12"/>
      <c r="AB273" s="12"/>
    </row>
    <row r="274" spans="3:28" x14ac:dyDescent="0.3">
      <c r="C274" s="12"/>
      <c r="F274" s="12"/>
      <c r="G274" s="12"/>
      <c r="H274" s="12"/>
      <c r="I274" s="12"/>
      <c r="K274" s="12"/>
      <c r="L274" s="12"/>
      <c r="M274" s="12"/>
      <c r="N274" s="12"/>
      <c r="O274" s="12"/>
      <c r="P274" s="12"/>
      <c r="Q274" s="12"/>
      <c r="R274" s="12"/>
      <c r="S274" s="12"/>
      <c r="T274" s="12"/>
      <c r="U274" s="12"/>
      <c r="V274" s="12"/>
      <c r="W274" s="12"/>
      <c r="X274" s="12"/>
      <c r="Y274" s="12"/>
      <c r="Z274" s="12"/>
      <c r="AA274" s="12"/>
      <c r="AB274" s="12"/>
    </row>
    <row r="275" spans="3:28" x14ac:dyDescent="0.3">
      <c r="C275" s="12"/>
      <c r="F275" s="12"/>
      <c r="G275" s="12"/>
      <c r="H275" s="12"/>
      <c r="I275" s="12"/>
      <c r="K275" s="12"/>
      <c r="L275" s="12"/>
      <c r="M275" s="12"/>
      <c r="N275" s="12"/>
      <c r="O275" s="12"/>
      <c r="P275" s="12"/>
      <c r="Q275" s="12"/>
      <c r="R275" s="12"/>
      <c r="S275" s="12"/>
      <c r="T275" s="12"/>
      <c r="U275" s="12"/>
      <c r="V275" s="12"/>
      <c r="W275" s="12"/>
      <c r="X275" s="12"/>
      <c r="Y275" s="12"/>
      <c r="Z275" s="12"/>
      <c r="AA275" s="12"/>
      <c r="AB275" s="12"/>
    </row>
    <row r="276" spans="3:28" x14ac:dyDescent="0.3">
      <c r="C276" s="12"/>
      <c r="F276" s="12"/>
      <c r="G276" s="12"/>
      <c r="H276" s="12"/>
      <c r="I276" s="12"/>
      <c r="K276" s="12"/>
      <c r="L276" s="12"/>
      <c r="M276" s="12"/>
      <c r="N276" s="12"/>
      <c r="O276" s="12"/>
      <c r="P276" s="12"/>
      <c r="Q276" s="12"/>
      <c r="R276" s="12"/>
      <c r="S276" s="12"/>
      <c r="T276" s="12"/>
      <c r="U276" s="12"/>
      <c r="V276" s="12"/>
      <c r="W276" s="12"/>
      <c r="X276" s="12"/>
      <c r="Y276" s="12"/>
      <c r="Z276" s="12"/>
      <c r="AA276" s="12"/>
      <c r="AB276" s="12"/>
    </row>
    <row r="277" spans="3:28" x14ac:dyDescent="0.3">
      <c r="C277" s="12"/>
      <c r="F277" s="12"/>
      <c r="G277" s="12"/>
      <c r="H277" s="12"/>
      <c r="I277" s="12"/>
      <c r="K277" s="12"/>
      <c r="L277" s="12"/>
      <c r="M277" s="12"/>
      <c r="N277" s="12"/>
      <c r="O277" s="12"/>
      <c r="P277" s="12"/>
      <c r="Q277" s="12"/>
      <c r="R277" s="12"/>
      <c r="S277" s="12"/>
      <c r="T277" s="12"/>
      <c r="U277" s="12"/>
      <c r="V277" s="12"/>
      <c r="W277" s="12"/>
      <c r="X277" s="12"/>
      <c r="Y277" s="12"/>
      <c r="Z277" s="12"/>
      <c r="AA277" s="12"/>
      <c r="AB277" s="12"/>
    </row>
    <row r="278" spans="3:28" x14ac:dyDescent="0.3">
      <c r="C278" s="12"/>
      <c r="F278" s="12"/>
      <c r="G278" s="12"/>
      <c r="H278" s="12"/>
      <c r="I278" s="12"/>
      <c r="K278" s="12"/>
      <c r="L278" s="12"/>
      <c r="M278" s="12"/>
      <c r="N278" s="12"/>
      <c r="O278" s="12"/>
      <c r="P278" s="12"/>
      <c r="Q278" s="12"/>
      <c r="R278" s="12"/>
      <c r="S278" s="12"/>
      <c r="T278" s="12"/>
      <c r="U278" s="12"/>
      <c r="V278" s="12"/>
      <c r="W278" s="12"/>
      <c r="X278" s="12"/>
      <c r="Y278" s="12"/>
      <c r="Z278" s="12"/>
      <c r="AA278" s="12"/>
      <c r="AB278" s="12"/>
    </row>
    <row r="279" spans="3:28" x14ac:dyDescent="0.3">
      <c r="C279" s="12"/>
      <c r="F279" s="12"/>
      <c r="G279" s="12"/>
      <c r="H279" s="12"/>
      <c r="I279" s="12"/>
      <c r="K279" s="12"/>
      <c r="L279" s="12"/>
      <c r="M279" s="12"/>
      <c r="N279" s="12"/>
      <c r="O279" s="12"/>
      <c r="P279" s="12"/>
      <c r="Q279" s="12"/>
      <c r="R279" s="12"/>
      <c r="S279" s="12"/>
      <c r="T279" s="12"/>
      <c r="U279" s="12"/>
      <c r="V279" s="12"/>
      <c r="W279" s="12"/>
      <c r="X279" s="12"/>
      <c r="Y279" s="12"/>
      <c r="Z279" s="12"/>
      <c r="AA279" s="12"/>
      <c r="AB279" s="12"/>
    </row>
    <row r="280" spans="3:28" x14ac:dyDescent="0.3">
      <c r="C280" s="12"/>
      <c r="F280" s="12"/>
      <c r="G280" s="12"/>
      <c r="H280" s="12"/>
      <c r="I280" s="12"/>
      <c r="K280" s="12"/>
      <c r="L280" s="12"/>
      <c r="M280" s="12"/>
      <c r="N280" s="12"/>
      <c r="O280" s="12"/>
      <c r="P280" s="12"/>
      <c r="Q280" s="12"/>
      <c r="R280" s="12"/>
      <c r="S280" s="12"/>
      <c r="T280" s="12"/>
      <c r="U280" s="12"/>
      <c r="V280" s="12"/>
      <c r="W280" s="12"/>
      <c r="X280" s="12"/>
      <c r="Y280" s="12"/>
      <c r="Z280" s="12"/>
      <c r="AA280" s="12"/>
      <c r="AB280" s="12"/>
    </row>
    <row r="281" spans="3:28" x14ac:dyDescent="0.3">
      <c r="C281" s="12"/>
      <c r="F281" s="12"/>
      <c r="G281" s="12"/>
      <c r="H281" s="12"/>
      <c r="I281" s="12"/>
      <c r="K281" s="12"/>
      <c r="L281" s="12"/>
      <c r="M281" s="12"/>
      <c r="N281" s="12"/>
      <c r="O281" s="12"/>
      <c r="P281" s="12"/>
      <c r="Q281" s="12"/>
      <c r="R281" s="12"/>
      <c r="S281" s="12"/>
      <c r="T281" s="12"/>
      <c r="U281" s="12"/>
      <c r="V281" s="12"/>
      <c r="W281" s="12"/>
      <c r="X281" s="12"/>
      <c r="Y281" s="12"/>
      <c r="Z281" s="12"/>
      <c r="AA281" s="12"/>
      <c r="AB281" s="12"/>
    </row>
    <row r="282" spans="3:28" x14ac:dyDescent="0.3">
      <c r="C282" s="12"/>
      <c r="F282" s="12"/>
      <c r="G282" s="12"/>
      <c r="H282" s="12"/>
      <c r="I282" s="12"/>
      <c r="K282" s="12"/>
      <c r="L282" s="12"/>
      <c r="M282" s="12"/>
      <c r="N282" s="12"/>
      <c r="O282" s="12"/>
      <c r="P282" s="12"/>
      <c r="Q282" s="12"/>
      <c r="R282" s="12"/>
      <c r="S282" s="12"/>
      <c r="T282" s="12"/>
      <c r="U282" s="12"/>
      <c r="V282" s="12"/>
      <c r="W282" s="12"/>
      <c r="X282" s="12"/>
      <c r="Y282" s="12"/>
      <c r="Z282" s="12"/>
      <c r="AA282" s="12"/>
      <c r="AB282" s="12"/>
    </row>
    <row r="283" spans="3:28" x14ac:dyDescent="0.3">
      <c r="C283" s="12"/>
      <c r="F283" s="12"/>
      <c r="G283" s="12"/>
      <c r="H283" s="12"/>
      <c r="I283" s="12"/>
      <c r="K283" s="12"/>
      <c r="L283" s="12"/>
      <c r="M283" s="12"/>
      <c r="N283" s="12"/>
      <c r="O283" s="12"/>
      <c r="P283" s="12"/>
      <c r="Q283" s="12"/>
      <c r="R283" s="12"/>
      <c r="S283" s="12"/>
      <c r="T283" s="12"/>
      <c r="U283" s="12"/>
      <c r="V283" s="12"/>
      <c r="W283" s="12"/>
      <c r="X283" s="12"/>
      <c r="Y283" s="12"/>
      <c r="Z283" s="12"/>
      <c r="AA283" s="12"/>
      <c r="AB283" s="12"/>
    </row>
    <row r="284" spans="3:28" x14ac:dyDescent="0.3">
      <c r="C284" s="12"/>
      <c r="F284" s="12"/>
      <c r="G284" s="12"/>
      <c r="H284" s="12"/>
      <c r="I284" s="12"/>
      <c r="K284" s="12"/>
      <c r="L284" s="12"/>
      <c r="M284" s="12"/>
      <c r="N284" s="12"/>
      <c r="O284" s="12"/>
      <c r="P284" s="12"/>
      <c r="Q284" s="12"/>
      <c r="R284" s="12"/>
      <c r="S284" s="12"/>
      <c r="T284" s="12"/>
      <c r="U284" s="12"/>
      <c r="V284" s="12"/>
      <c r="W284" s="12"/>
      <c r="X284" s="12"/>
      <c r="Y284" s="12"/>
      <c r="Z284" s="12"/>
      <c r="AA284" s="12"/>
      <c r="AB284" s="12"/>
    </row>
    <row r="285" spans="3:28" x14ac:dyDescent="0.3">
      <c r="C285" s="12"/>
      <c r="F285" s="12"/>
      <c r="G285" s="12"/>
      <c r="H285" s="12"/>
      <c r="I285" s="12"/>
      <c r="K285" s="12"/>
      <c r="L285" s="12"/>
      <c r="M285" s="12"/>
      <c r="N285" s="12"/>
      <c r="O285" s="12"/>
      <c r="P285" s="12"/>
      <c r="Q285" s="12"/>
      <c r="R285" s="12"/>
      <c r="S285" s="12"/>
      <c r="T285" s="12"/>
      <c r="U285" s="12"/>
      <c r="V285" s="12"/>
      <c r="W285" s="12"/>
      <c r="X285" s="12"/>
      <c r="Y285" s="12"/>
      <c r="Z285" s="12"/>
      <c r="AA285" s="12"/>
      <c r="AB285" s="12"/>
    </row>
    <row r="286" spans="3:28" x14ac:dyDescent="0.3">
      <c r="C286" s="12"/>
      <c r="F286" s="12"/>
      <c r="G286" s="12"/>
      <c r="H286" s="12"/>
      <c r="I286" s="12"/>
      <c r="K286" s="12"/>
      <c r="L286" s="12"/>
      <c r="M286" s="12"/>
      <c r="N286" s="12"/>
      <c r="O286" s="12"/>
      <c r="P286" s="12"/>
      <c r="Q286" s="12"/>
      <c r="R286" s="12"/>
      <c r="S286" s="12"/>
      <c r="T286" s="12"/>
      <c r="U286" s="12"/>
      <c r="V286" s="12"/>
      <c r="W286" s="12"/>
      <c r="X286" s="12"/>
      <c r="Y286" s="12"/>
      <c r="Z286" s="12"/>
      <c r="AA286" s="12"/>
      <c r="AB286" s="12"/>
    </row>
    <row r="287" spans="3:28" x14ac:dyDescent="0.3">
      <c r="C287" s="12"/>
      <c r="F287" s="12"/>
      <c r="G287" s="12"/>
      <c r="H287" s="12"/>
      <c r="I287" s="12"/>
      <c r="K287" s="12"/>
      <c r="L287" s="12"/>
      <c r="M287" s="12"/>
      <c r="N287" s="12"/>
      <c r="O287" s="12"/>
      <c r="P287" s="12"/>
      <c r="Q287" s="12"/>
      <c r="R287" s="12"/>
      <c r="S287" s="12"/>
      <c r="T287" s="12"/>
      <c r="U287" s="12"/>
      <c r="V287" s="12"/>
      <c r="W287" s="12"/>
      <c r="X287" s="12"/>
      <c r="Y287" s="12"/>
      <c r="Z287" s="12"/>
      <c r="AA287" s="12"/>
      <c r="AB287" s="12"/>
    </row>
    <row r="288" spans="3:28" x14ac:dyDescent="0.3">
      <c r="C288" s="12"/>
      <c r="F288" s="12"/>
      <c r="G288" s="12"/>
      <c r="H288" s="12"/>
      <c r="I288" s="12"/>
      <c r="K288" s="12"/>
      <c r="L288" s="12"/>
      <c r="M288" s="12"/>
      <c r="N288" s="12"/>
      <c r="O288" s="12"/>
      <c r="P288" s="12"/>
      <c r="Q288" s="12"/>
      <c r="R288" s="12"/>
      <c r="S288" s="12"/>
      <c r="T288" s="12"/>
      <c r="U288" s="12"/>
      <c r="V288" s="12"/>
      <c r="W288" s="12"/>
      <c r="X288" s="12"/>
      <c r="Y288" s="12"/>
      <c r="Z288" s="12"/>
      <c r="AA288" s="12"/>
      <c r="AB288" s="12"/>
    </row>
    <row r="289" spans="3:28" x14ac:dyDescent="0.3">
      <c r="C289" s="12"/>
      <c r="F289" s="12"/>
      <c r="G289" s="12"/>
      <c r="H289" s="12"/>
      <c r="I289" s="12"/>
      <c r="K289" s="12"/>
      <c r="L289" s="12"/>
      <c r="M289" s="12"/>
      <c r="N289" s="12"/>
      <c r="O289" s="12"/>
      <c r="P289" s="12"/>
      <c r="Q289" s="12"/>
      <c r="R289" s="12"/>
      <c r="S289" s="12"/>
      <c r="T289" s="12"/>
      <c r="U289" s="12"/>
      <c r="V289" s="12"/>
      <c r="W289" s="12"/>
      <c r="X289" s="12"/>
      <c r="Y289" s="12"/>
      <c r="Z289" s="12"/>
      <c r="AA289" s="12"/>
      <c r="AB289" s="12"/>
    </row>
    <row r="290" spans="3:28" x14ac:dyDescent="0.3">
      <c r="C290" s="12"/>
      <c r="F290" s="12"/>
      <c r="G290" s="12"/>
      <c r="H290" s="12"/>
      <c r="I290" s="12"/>
      <c r="K290" s="12"/>
      <c r="L290" s="12"/>
      <c r="M290" s="12"/>
      <c r="N290" s="12"/>
      <c r="O290" s="12"/>
      <c r="P290" s="12"/>
      <c r="Q290" s="12"/>
      <c r="R290" s="12"/>
      <c r="S290" s="12"/>
      <c r="T290" s="12"/>
      <c r="U290" s="12"/>
      <c r="V290" s="12"/>
      <c r="W290" s="12"/>
      <c r="X290" s="12"/>
      <c r="Y290" s="12"/>
      <c r="Z290" s="12"/>
      <c r="AA290" s="12"/>
      <c r="AB290" s="12"/>
    </row>
    <row r="291" spans="3:28" x14ac:dyDescent="0.3">
      <c r="C291" s="12"/>
      <c r="F291" s="12"/>
      <c r="G291" s="12"/>
      <c r="H291" s="12"/>
      <c r="I291" s="12"/>
      <c r="K291" s="12"/>
      <c r="L291" s="12"/>
      <c r="M291" s="12"/>
      <c r="N291" s="12"/>
      <c r="O291" s="12"/>
      <c r="P291" s="12"/>
      <c r="Q291" s="12"/>
      <c r="R291" s="12"/>
      <c r="S291" s="12"/>
      <c r="T291" s="12"/>
      <c r="U291" s="12"/>
      <c r="V291" s="12"/>
      <c r="W291" s="12"/>
      <c r="X291" s="12"/>
      <c r="Y291" s="12"/>
      <c r="Z291" s="12"/>
      <c r="AA291" s="12"/>
      <c r="AB291" s="12"/>
    </row>
    <row r="292" spans="3:28" x14ac:dyDescent="0.3">
      <c r="C292" s="12"/>
      <c r="F292" s="12"/>
      <c r="G292" s="12"/>
      <c r="H292" s="12"/>
      <c r="I292" s="12"/>
      <c r="K292" s="12"/>
      <c r="L292" s="12"/>
      <c r="M292" s="12"/>
      <c r="N292" s="12"/>
      <c r="O292" s="12"/>
      <c r="P292" s="12"/>
      <c r="Q292" s="12"/>
      <c r="R292" s="12"/>
      <c r="S292" s="12"/>
      <c r="T292" s="12"/>
      <c r="U292" s="12"/>
      <c r="V292" s="12"/>
      <c r="W292" s="12"/>
      <c r="X292" s="12"/>
      <c r="Y292" s="12"/>
      <c r="Z292" s="12"/>
      <c r="AA292" s="12"/>
      <c r="AB292" s="12"/>
    </row>
    <row r="293" spans="3:28" x14ac:dyDescent="0.3">
      <c r="C293" s="12"/>
      <c r="F293" s="12"/>
      <c r="G293" s="12"/>
      <c r="H293" s="12"/>
      <c r="I293" s="12"/>
      <c r="K293" s="12"/>
      <c r="L293" s="12"/>
      <c r="M293" s="12"/>
      <c r="N293" s="12"/>
      <c r="O293" s="12"/>
      <c r="P293" s="12"/>
      <c r="Q293" s="12"/>
      <c r="R293" s="12"/>
      <c r="S293" s="12"/>
      <c r="T293" s="12"/>
      <c r="U293" s="12"/>
      <c r="V293" s="12"/>
      <c r="W293" s="12"/>
      <c r="X293" s="12"/>
      <c r="Y293" s="12"/>
      <c r="Z293" s="12"/>
      <c r="AA293" s="12"/>
      <c r="AB293" s="12"/>
    </row>
    <row r="294" spans="3:28" x14ac:dyDescent="0.3">
      <c r="C294" s="12"/>
      <c r="F294" s="12"/>
      <c r="G294" s="12"/>
      <c r="H294" s="12"/>
      <c r="I294" s="12"/>
      <c r="K294" s="12"/>
      <c r="L294" s="12"/>
      <c r="M294" s="12"/>
      <c r="N294" s="12"/>
      <c r="O294" s="12"/>
      <c r="P294" s="12"/>
      <c r="Q294" s="12"/>
      <c r="R294" s="12"/>
      <c r="S294" s="12"/>
      <c r="T294" s="12"/>
      <c r="U294" s="12"/>
      <c r="V294" s="12"/>
      <c r="W294" s="12"/>
      <c r="X294" s="12"/>
      <c r="Y294" s="12"/>
      <c r="Z294" s="12"/>
      <c r="AA294" s="12"/>
      <c r="AB294" s="12"/>
    </row>
    <row r="295" spans="3:28" x14ac:dyDescent="0.3">
      <c r="C295" s="12"/>
      <c r="F295" s="12"/>
      <c r="G295" s="12"/>
      <c r="H295" s="12"/>
      <c r="I295" s="12"/>
      <c r="K295" s="12"/>
      <c r="L295" s="12"/>
      <c r="M295" s="12"/>
      <c r="N295" s="12"/>
      <c r="O295" s="12"/>
      <c r="P295" s="12"/>
      <c r="Q295" s="12"/>
      <c r="R295" s="12"/>
      <c r="S295" s="12"/>
      <c r="T295" s="12"/>
      <c r="U295" s="12"/>
      <c r="V295" s="12"/>
      <c r="W295" s="12"/>
      <c r="X295" s="12"/>
      <c r="Y295" s="12"/>
      <c r="Z295" s="12"/>
      <c r="AA295" s="12"/>
      <c r="AB295" s="12"/>
    </row>
    <row r="296" spans="3:28" x14ac:dyDescent="0.3">
      <c r="C296" s="12"/>
      <c r="F296" s="12"/>
      <c r="G296" s="12"/>
      <c r="H296" s="12"/>
      <c r="I296" s="12"/>
      <c r="K296" s="12"/>
      <c r="L296" s="12"/>
      <c r="M296" s="12"/>
      <c r="N296" s="12"/>
      <c r="O296" s="12"/>
      <c r="P296" s="12"/>
      <c r="Q296" s="12"/>
      <c r="R296" s="12"/>
      <c r="S296" s="12"/>
      <c r="T296" s="12"/>
      <c r="U296" s="12"/>
      <c r="V296" s="12"/>
      <c r="W296" s="12"/>
      <c r="X296" s="12"/>
      <c r="Y296" s="12"/>
      <c r="Z296" s="12"/>
      <c r="AA296" s="12"/>
      <c r="AB296" s="12"/>
    </row>
    <row r="297" spans="3:28" x14ac:dyDescent="0.3">
      <c r="C297" s="12"/>
      <c r="F297" s="12"/>
      <c r="G297" s="12"/>
      <c r="H297" s="12"/>
      <c r="I297" s="12"/>
      <c r="K297" s="12"/>
      <c r="L297" s="12"/>
      <c r="M297" s="12"/>
      <c r="N297" s="12"/>
      <c r="O297" s="12"/>
      <c r="P297" s="12"/>
      <c r="Q297" s="12"/>
      <c r="R297" s="12"/>
      <c r="S297" s="12"/>
      <c r="T297" s="12"/>
      <c r="U297" s="12"/>
      <c r="V297" s="12"/>
      <c r="W297" s="12"/>
      <c r="X297" s="12"/>
      <c r="Y297" s="12"/>
      <c r="Z297" s="12"/>
      <c r="AA297" s="12"/>
      <c r="AB297" s="12"/>
    </row>
    <row r="298" spans="3:28" x14ac:dyDescent="0.3">
      <c r="C298" s="12"/>
      <c r="F298" s="12"/>
      <c r="G298" s="12"/>
      <c r="H298" s="12"/>
      <c r="I298" s="12"/>
      <c r="K298" s="12"/>
      <c r="L298" s="12"/>
      <c r="M298" s="12"/>
      <c r="N298" s="12"/>
      <c r="O298" s="12"/>
      <c r="P298" s="12"/>
      <c r="Q298" s="12"/>
      <c r="R298" s="12"/>
      <c r="S298" s="12"/>
      <c r="T298" s="12"/>
      <c r="U298" s="12"/>
      <c r="V298" s="12"/>
      <c r="W298" s="12"/>
      <c r="X298" s="12"/>
      <c r="Y298" s="12"/>
      <c r="Z298" s="12"/>
      <c r="AA298" s="12"/>
      <c r="AB298" s="12"/>
    </row>
    <row r="299" spans="3:28" x14ac:dyDescent="0.3">
      <c r="C299" s="12"/>
      <c r="F299" s="12"/>
      <c r="G299" s="12"/>
      <c r="H299" s="12"/>
      <c r="I299" s="12"/>
      <c r="K299" s="12"/>
      <c r="L299" s="12"/>
      <c r="M299" s="12"/>
      <c r="N299" s="12"/>
      <c r="O299" s="12"/>
      <c r="P299" s="12"/>
      <c r="Q299" s="12"/>
      <c r="R299" s="12"/>
      <c r="S299" s="12"/>
      <c r="T299" s="12"/>
      <c r="U299" s="12"/>
      <c r="V299" s="12"/>
      <c r="W299" s="12"/>
      <c r="X299" s="12"/>
      <c r="Y299" s="12"/>
      <c r="Z299" s="12"/>
      <c r="AA299" s="12"/>
      <c r="AB299" s="12"/>
    </row>
    <row r="300" spans="3:28" x14ac:dyDescent="0.3">
      <c r="C300" s="12"/>
      <c r="F300" s="12"/>
      <c r="G300" s="12"/>
      <c r="H300" s="12"/>
      <c r="I300" s="12"/>
      <c r="K300" s="12"/>
      <c r="L300" s="12"/>
      <c r="M300" s="12"/>
      <c r="N300" s="12"/>
      <c r="O300" s="12"/>
      <c r="P300" s="12"/>
      <c r="Q300" s="12"/>
      <c r="R300" s="12"/>
      <c r="S300" s="12"/>
      <c r="T300" s="12"/>
      <c r="U300" s="12"/>
      <c r="V300" s="12"/>
      <c r="W300" s="12"/>
      <c r="X300" s="12"/>
      <c r="Y300" s="12"/>
      <c r="Z300" s="12"/>
      <c r="AA300" s="12"/>
      <c r="AB300" s="12"/>
    </row>
    <row r="301" spans="3:28" x14ac:dyDescent="0.3">
      <c r="C301" s="12"/>
      <c r="F301" s="12"/>
      <c r="G301" s="12"/>
      <c r="H301" s="12"/>
      <c r="I301" s="12"/>
      <c r="K301" s="12"/>
      <c r="L301" s="12"/>
      <c r="M301" s="12"/>
      <c r="N301" s="12"/>
      <c r="O301" s="12"/>
      <c r="P301" s="12"/>
      <c r="Q301" s="12"/>
      <c r="R301" s="12"/>
      <c r="S301" s="12"/>
      <c r="T301" s="12"/>
      <c r="U301" s="12"/>
      <c r="V301" s="12"/>
      <c r="W301" s="12"/>
      <c r="X301" s="12"/>
      <c r="Y301" s="12"/>
      <c r="Z301" s="12"/>
      <c r="AA301" s="12"/>
      <c r="AB301" s="12"/>
    </row>
    <row r="302" spans="3:28" x14ac:dyDescent="0.3">
      <c r="C302" s="12"/>
      <c r="F302" s="12"/>
      <c r="G302" s="12"/>
      <c r="H302" s="12"/>
      <c r="I302" s="12"/>
      <c r="K302" s="12"/>
      <c r="L302" s="12"/>
      <c r="M302" s="12"/>
      <c r="N302" s="12"/>
      <c r="O302" s="12"/>
      <c r="P302" s="12"/>
      <c r="Q302" s="12"/>
      <c r="R302" s="12"/>
      <c r="S302" s="12"/>
      <c r="T302" s="12"/>
      <c r="U302" s="12"/>
      <c r="V302" s="12"/>
      <c r="W302" s="12"/>
      <c r="X302" s="12"/>
      <c r="Y302" s="12"/>
      <c r="Z302" s="12"/>
      <c r="AA302" s="12"/>
      <c r="AB302" s="12"/>
    </row>
    <row r="303" spans="3:28" x14ac:dyDescent="0.3">
      <c r="C303" s="12"/>
      <c r="F303" s="12"/>
      <c r="G303" s="12"/>
      <c r="H303" s="12"/>
      <c r="I303" s="12"/>
      <c r="K303" s="12"/>
      <c r="L303" s="12"/>
      <c r="M303" s="12"/>
      <c r="N303" s="12"/>
      <c r="O303" s="12"/>
      <c r="P303" s="12"/>
      <c r="Q303" s="12"/>
      <c r="R303" s="12"/>
      <c r="S303" s="12"/>
      <c r="T303" s="12"/>
      <c r="U303" s="12"/>
      <c r="V303" s="12"/>
      <c r="W303" s="12"/>
      <c r="X303" s="12"/>
      <c r="Y303" s="12"/>
      <c r="Z303" s="12"/>
      <c r="AA303" s="12"/>
      <c r="AB303" s="12"/>
    </row>
    <row r="304" spans="3:28" x14ac:dyDescent="0.3">
      <c r="C304" s="12"/>
      <c r="F304" s="12"/>
      <c r="G304" s="12"/>
      <c r="H304" s="12"/>
      <c r="I304" s="12"/>
      <c r="K304" s="12"/>
      <c r="L304" s="12"/>
      <c r="M304" s="12"/>
      <c r="N304" s="12"/>
      <c r="O304" s="12"/>
      <c r="P304" s="12"/>
      <c r="Q304" s="12"/>
      <c r="R304" s="12"/>
      <c r="S304" s="12"/>
      <c r="T304" s="12"/>
      <c r="U304" s="12"/>
      <c r="V304" s="12"/>
      <c r="W304" s="12"/>
      <c r="X304" s="12"/>
      <c r="Y304" s="12"/>
      <c r="Z304" s="12"/>
      <c r="AA304" s="12"/>
      <c r="AB304" s="12"/>
    </row>
    <row r="305" spans="3:28" x14ac:dyDescent="0.3">
      <c r="C305" s="12"/>
      <c r="F305" s="12"/>
      <c r="G305" s="12"/>
      <c r="H305" s="12"/>
      <c r="I305" s="12"/>
      <c r="K305" s="12"/>
      <c r="L305" s="12"/>
      <c r="M305" s="12"/>
      <c r="N305" s="12"/>
      <c r="O305" s="12"/>
      <c r="P305" s="12"/>
      <c r="Q305" s="12"/>
      <c r="R305" s="12"/>
      <c r="S305" s="12"/>
      <c r="T305" s="12"/>
      <c r="U305" s="12"/>
      <c r="V305" s="12"/>
      <c r="W305" s="12"/>
      <c r="X305" s="12"/>
      <c r="Y305" s="12"/>
      <c r="Z305" s="12"/>
      <c r="AA305" s="12"/>
      <c r="AB305" s="12"/>
    </row>
    <row r="306" spans="3:28" x14ac:dyDescent="0.3">
      <c r="C306" s="12"/>
      <c r="F306" s="12"/>
      <c r="G306" s="12"/>
      <c r="H306" s="12"/>
      <c r="I306" s="12"/>
      <c r="K306" s="12"/>
      <c r="L306" s="12"/>
      <c r="M306" s="12"/>
      <c r="N306" s="12"/>
      <c r="O306" s="12"/>
      <c r="P306" s="12"/>
      <c r="Q306" s="12"/>
      <c r="R306" s="12"/>
      <c r="S306" s="12"/>
      <c r="T306" s="12"/>
      <c r="U306" s="12"/>
      <c r="V306" s="12"/>
      <c r="W306" s="12"/>
      <c r="X306" s="12"/>
      <c r="Y306" s="12"/>
      <c r="Z306" s="12"/>
      <c r="AA306" s="12"/>
      <c r="AB306" s="12"/>
    </row>
    <row r="307" spans="3:28" x14ac:dyDescent="0.3">
      <c r="C307" s="12"/>
      <c r="F307" s="12"/>
      <c r="G307" s="12"/>
      <c r="H307" s="12"/>
      <c r="I307" s="12"/>
      <c r="K307" s="12"/>
      <c r="L307" s="12"/>
      <c r="M307" s="12"/>
      <c r="N307" s="12"/>
      <c r="O307" s="12"/>
      <c r="P307" s="12"/>
      <c r="Q307" s="12"/>
      <c r="R307" s="12"/>
      <c r="S307" s="12"/>
      <c r="T307" s="12"/>
      <c r="U307" s="12"/>
      <c r="V307" s="12"/>
      <c r="W307" s="12"/>
      <c r="X307" s="12"/>
      <c r="Y307" s="12"/>
      <c r="Z307" s="12"/>
      <c r="AA307" s="12"/>
      <c r="AB307" s="12"/>
    </row>
    <row r="308" spans="3:28" x14ac:dyDescent="0.3">
      <c r="C308" s="12"/>
      <c r="F308" s="12"/>
      <c r="G308" s="12"/>
      <c r="H308" s="12"/>
      <c r="I308" s="12"/>
      <c r="K308" s="12"/>
      <c r="L308" s="12"/>
      <c r="M308" s="12"/>
      <c r="N308" s="12"/>
      <c r="O308" s="12"/>
      <c r="P308" s="12"/>
      <c r="Q308" s="12"/>
      <c r="R308" s="12"/>
      <c r="S308" s="12"/>
      <c r="T308" s="12"/>
      <c r="U308" s="12"/>
      <c r="V308" s="12"/>
      <c r="W308" s="12"/>
      <c r="X308" s="12"/>
      <c r="Y308" s="12"/>
      <c r="Z308" s="12"/>
      <c r="AA308" s="12"/>
      <c r="AB308" s="12"/>
    </row>
    <row r="309" spans="3:28" x14ac:dyDescent="0.3">
      <c r="C309" s="12"/>
      <c r="F309" s="12"/>
      <c r="G309" s="12"/>
      <c r="H309" s="12"/>
      <c r="I309" s="12"/>
      <c r="K309" s="12"/>
      <c r="L309" s="12"/>
      <c r="M309" s="12"/>
      <c r="N309" s="12"/>
      <c r="O309" s="12"/>
      <c r="P309" s="12"/>
      <c r="Q309" s="12"/>
      <c r="R309" s="12"/>
      <c r="S309" s="12"/>
      <c r="T309" s="12"/>
      <c r="U309" s="12"/>
      <c r="V309" s="12"/>
      <c r="W309" s="12"/>
      <c r="X309" s="12"/>
      <c r="Y309" s="12"/>
      <c r="Z309" s="12"/>
      <c r="AA309" s="12"/>
      <c r="AB309" s="12"/>
    </row>
    <row r="310" spans="3:28" x14ac:dyDescent="0.3">
      <c r="C310" s="12"/>
      <c r="F310" s="12"/>
      <c r="G310" s="12"/>
      <c r="H310" s="12"/>
      <c r="I310" s="12"/>
      <c r="K310" s="12"/>
      <c r="L310" s="12"/>
      <c r="M310" s="12"/>
      <c r="N310" s="12"/>
      <c r="O310" s="12"/>
      <c r="P310" s="12"/>
      <c r="Q310" s="12"/>
      <c r="R310" s="12"/>
      <c r="S310" s="12"/>
      <c r="T310" s="12"/>
      <c r="U310" s="12"/>
      <c r="V310" s="12"/>
      <c r="W310" s="12"/>
      <c r="X310" s="12"/>
      <c r="Y310" s="12"/>
      <c r="Z310" s="12"/>
      <c r="AA310" s="12"/>
      <c r="AB310" s="12"/>
    </row>
    <row r="311" spans="3:28" x14ac:dyDescent="0.3">
      <c r="C311" s="12"/>
      <c r="F311" s="12"/>
      <c r="G311" s="12"/>
      <c r="H311" s="12"/>
      <c r="I311" s="12"/>
      <c r="K311" s="12"/>
      <c r="L311" s="12"/>
      <c r="M311" s="12"/>
      <c r="N311" s="12"/>
      <c r="O311" s="12"/>
      <c r="P311" s="12"/>
      <c r="Q311" s="12"/>
      <c r="R311" s="12"/>
      <c r="S311" s="12"/>
      <c r="T311" s="12"/>
      <c r="U311" s="12"/>
      <c r="V311" s="12"/>
      <c r="W311" s="12"/>
      <c r="X311" s="12"/>
      <c r="Y311" s="12"/>
      <c r="Z311" s="12"/>
      <c r="AA311" s="12"/>
      <c r="AB311" s="12"/>
    </row>
    <row r="312" spans="3:28" x14ac:dyDescent="0.3">
      <c r="C312" s="12"/>
      <c r="F312" s="12"/>
      <c r="G312" s="12"/>
      <c r="H312" s="12"/>
      <c r="I312" s="12"/>
      <c r="K312" s="12"/>
      <c r="L312" s="12"/>
      <c r="M312" s="12"/>
      <c r="N312" s="12"/>
      <c r="O312" s="12"/>
      <c r="P312" s="12"/>
      <c r="Q312" s="12"/>
      <c r="R312" s="12"/>
      <c r="S312" s="12"/>
      <c r="T312" s="12"/>
      <c r="U312" s="12"/>
      <c r="V312" s="12"/>
      <c r="W312" s="12"/>
      <c r="X312" s="12"/>
      <c r="Y312" s="12"/>
      <c r="Z312" s="12"/>
      <c r="AA312" s="12"/>
      <c r="AB312" s="12"/>
    </row>
    <row r="313" spans="3:28" x14ac:dyDescent="0.3">
      <c r="C313" s="12"/>
      <c r="F313" s="12"/>
      <c r="G313" s="12"/>
      <c r="H313" s="12"/>
      <c r="I313" s="12"/>
      <c r="K313" s="12"/>
      <c r="L313" s="12"/>
      <c r="M313" s="12"/>
      <c r="N313" s="12"/>
      <c r="O313" s="12"/>
      <c r="P313" s="12"/>
      <c r="Q313" s="12"/>
      <c r="R313" s="12"/>
      <c r="S313" s="12"/>
      <c r="T313" s="12"/>
      <c r="U313" s="12"/>
      <c r="V313" s="12"/>
      <c r="W313" s="12"/>
      <c r="X313" s="12"/>
      <c r="Y313" s="12"/>
      <c r="Z313" s="12"/>
      <c r="AA313" s="12"/>
      <c r="AB313" s="12"/>
    </row>
    <row r="314" spans="3:28" x14ac:dyDescent="0.3">
      <c r="C314" s="12"/>
      <c r="F314" s="12"/>
      <c r="G314" s="12"/>
      <c r="H314" s="12"/>
      <c r="I314" s="12"/>
      <c r="K314" s="12"/>
      <c r="L314" s="12"/>
      <c r="M314" s="12"/>
      <c r="N314" s="12"/>
      <c r="O314" s="12"/>
      <c r="P314" s="12"/>
      <c r="Q314" s="12"/>
      <c r="R314" s="12"/>
      <c r="S314" s="12"/>
      <c r="T314" s="12"/>
      <c r="U314" s="12"/>
      <c r="V314" s="12"/>
      <c r="W314" s="12"/>
      <c r="X314" s="12"/>
      <c r="Y314" s="12"/>
      <c r="Z314" s="12"/>
      <c r="AA314" s="12"/>
      <c r="AB314" s="12"/>
    </row>
    <row r="315" spans="3:28" x14ac:dyDescent="0.3">
      <c r="C315" s="12"/>
      <c r="F315" s="12"/>
      <c r="G315" s="12"/>
      <c r="H315" s="12"/>
      <c r="I315" s="12"/>
      <c r="K315" s="12"/>
      <c r="L315" s="12"/>
      <c r="M315" s="12"/>
      <c r="N315" s="12"/>
      <c r="O315" s="12"/>
      <c r="P315" s="12"/>
      <c r="Q315" s="12"/>
      <c r="R315" s="12"/>
      <c r="S315" s="12"/>
      <c r="T315" s="12"/>
      <c r="U315" s="12"/>
      <c r="V315" s="12"/>
      <c r="W315" s="12"/>
      <c r="X315" s="12"/>
      <c r="Y315" s="12"/>
      <c r="Z315" s="12"/>
      <c r="AA315" s="12"/>
      <c r="AB315" s="12"/>
    </row>
    <row r="316" spans="3:28" x14ac:dyDescent="0.3">
      <c r="C316" s="12"/>
      <c r="F316" s="12"/>
      <c r="G316" s="12"/>
      <c r="H316" s="12"/>
      <c r="I316" s="12"/>
      <c r="K316" s="12"/>
      <c r="L316" s="12"/>
      <c r="M316" s="12"/>
      <c r="N316" s="12"/>
      <c r="O316" s="12"/>
      <c r="P316" s="12"/>
      <c r="Q316" s="12"/>
      <c r="R316" s="12"/>
      <c r="S316" s="12"/>
      <c r="T316" s="12"/>
      <c r="U316" s="12"/>
      <c r="V316" s="12"/>
      <c r="W316" s="12"/>
      <c r="X316" s="12"/>
      <c r="Y316" s="12"/>
      <c r="Z316" s="12"/>
      <c r="AA316" s="12"/>
      <c r="AB316" s="12"/>
    </row>
    <row r="317" spans="3:28" x14ac:dyDescent="0.3">
      <c r="C317" s="12"/>
      <c r="F317" s="12"/>
      <c r="G317" s="12"/>
      <c r="H317" s="12"/>
      <c r="I317" s="12"/>
      <c r="K317" s="12"/>
      <c r="L317" s="12"/>
      <c r="M317" s="12"/>
      <c r="N317" s="12"/>
      <c r="O317" s="12"/>
      <c r="P317" s="12"/>
      <c r="Q317" s="12"/>
      <c r="R317" s="12"/>
      <c r="S317" s="12"/>
      <c r="T317" s="12"/>
      <c r="U317" s="12"/>
      <c r="V317" s="12"/>
      <c r="W317" s="12"/>
      <c r="X317" s="12"/>
      <c r="Y317" s="12"/>
      <c r="Z317" s="12"/>
      <c r="AA317" s="12"/>
      <c r="AB317" s="12"/>
    </row>
    <row r="318" spans="3:28" x14ac:dyDescent="0.3">
      <c r="C318" s="12"/>
      <c r="F318" s="12"/>
      <c r="G318" s="12"/>
      <c r="H318" s="12"/>
      <c r="I318" s="12"/>
      <c r="K318" s="12"/>
      <c r="L318" s="12"/>
      <c r="M318" s="12"/>
      <c r="N318" s="12"/>
      <c r="O318" s="12"/>
      <c r="P318" s="12"/>
      <c r="Q318" s="12"/>
      <c r="R318" s="12"/>
      <c r="S318" s="12"/>
      <c r="T318" s="12"/>
      <c r="U318" s="12"/>
      <c r="V318" s="12"/>
      <c r="W318" s="12"/>
      <c r="X318" s="12"/>
      <c r="Y318" s="12"/>
      <c r="Z318" s="12"/>
      <c r="AA318" s="12"/>
      <c r="AB318" s="12"/>
    </row>
    <row r="319" spans="3:28" x14ac:dyDescent="0.3">
      <c r="C319" s="12"/>
      <c r="F319" s="12"/>
      <c r="G319" s="12"/>
      <c r="H319" s="12"/>
      <c r="I319" s="12"/>
      <c r="K319" s="12"/>
      <c r="L319" s="12"/>
      <c r="M319" s="12"/>
      <c r="N319" s="12"/>
      <c r="O319" s="12"/>
      <c r="P319" s="12"/>
      <c r="Q319" s="12"/>
      <c r="R319" s="12"/>
      <c r="S319" s="12"/>
      <c r="T319" s="12"/>
      <c r="U319" s="12"/>
      <c r="V319" s="12"/>
      <c r="W319" s="12"/>
      <c r="X319" s="12"/>
      <c r="Y319" s="12"/>
      <c r="Z319" s="12"/>
      <c r="AA319" s="12"/>
      <c r="AB319" s="12"/>
    </row>
    <row r="320" spans="3:28" x14ac:dyDescent="0.3">
      <c r="C320" s="12"/>
      <c r="F320" s="12"/>
      <c r="G320" s="12"/>
      <c r="H320" s="12"/>
      <c r="I320" s="12"/>
      <c r="K320" s="12"/>
      <c r="L320" s="12"/>
      <c r="M320" s="12"/>
      <c r="N320" s="12"/>
      <c r="O320" s="12"/>
      <c r="P320" s="12"/>
      <c r="Q320" s="12"/>
      <c r="R320" s="12"/>
      <c r="S320" s="12"/>
      <c r="T320" s="12"/>
      <c r="U320" s="12"/>
      <c r="V320" s="12"/>
      <c r="W320" s="12"/>
      <c r="X320" s="12"/>
      <c r="Y320" s="12"/>
      <c r="Z320" s="12"/>
      <c r="AA320" s="12"/>
      <c r="AB320" s="12"/>
    </row>
    <row r="321" spans="3:28" x14ac:dyDescent="0.3">
      <c r="C321" s="12"/>
      <c r="F321" s="12"/>
      <c r="G321" s="12"/>
      <c r="H321" s="12"/>
      <c r="I321" s="12"/>
      <c r="K321" s="12"/>
      <c r="L321" s="12"/>
      <c r="M321" s="12"/>
      <c r="N321" s="12"/>
      <c r="O321" s="12"/>
      <c r="P321" s="12"/>
      <c r="Q321" s="12"/>
      <c r="R321" s="12"/>
      <c r="S321" s="12"/>
      <c r="T321" s="12"/>
      <c r="U321" s="12"/>
      <c r="V321" s="12"/>
      <c r="W321" s="12"/>
      <c r="X321" s="12"/>
      <c r="Y321" s="12"/>
      <c r="Z321" s="12"/>
      <c r="AA321" s="12"/>
      <c r="AB321" s="12"/>
    </row>
    <row r="322" spans="3:28" x14ac:dyDescent="0.3">
      <c r="C322" s="12"/>
      <c r="F322" s="12"/>
      <c r="G322" s="12"/>
      <c r="H322" s="12"/>
      <c r="I322" s="12"/>
      <c r="K322" s="12"/>
      <c r="L322" s="12"/>
      <c r="M322" s="12"/>
      <c r="N322" s="12"/>
      <c r="O322" s="12"/>
      <c r="P322" s="12"/>
      <c r="Q322" s="12"/>
      <c r="R322" s="12"/>
      <c r="S322" s="12"/>
      <c r="T322" s="12"/>
      <c r="U322" s="12"/>
      <c r="V322" s="12"/>
      <c r="W322" s="12"/>
      <c r="X322" s="12"/>
      <c r="Y322" s="12"/>
      <c r="Z322" s="12"/>
      <c r="AA322" s="12"/>
      <c r="AB322" s="12"/>
    </row>
    <row r="323" spans="3:28" x14ac:dyDescent="0.3">
      <c r="C323" s="12"/>
      <c r="F323" s="12"/>
      <c r="G323" s="12"/>
      <c r="H323" s="12"/>
      <c r="I323" s="12"/>
      <c r="K323" s="12"/>
      <c r="L323" s="12"/>
      <c r="M323" s="12"/>
      <c r="N323" s="12"/>
      <c r="O323" s="12"/>
      <c r="P323" s="12"/>
      <c r="Q323" s="12"/>
      <c r="R323" s="12"/>
      <c r="S323" s="12"/>
      <c r="T323" s="12"/>
      <c r="U323" s="12"/>
      <c r="V323" s="12"/>
      <c r="W323" s="12"/>
      <c r="X323" s="12"/>
      <c r="Y323" s="12"/>
      <c r="Z323" s="12"/>
      <c r="AA323" s="12"/>
      <c r="AB323" s="12"/>
    </row>
    <row r="324" spans="3:28" x14ac:dyDescent="0.3">
      <c r="C324" s="12"/>
      <c r="F324" s="12"/>
      <c r="G324" s="12"/>
      <c r="H324" s="12"/>
      <c r="I324" s="12"/>
      <c r="K324" s="12"/>
      <c r="L324" s="12"/>
      <c r="M324" s="12"/>
      <c r="N324" s="12"/>
      <c r="O324" s="12"/>
      <c r="P324" s="12"/>
      <c r="Q324" s="12"/>
      <c r="R324" s="12"/>
      <c r="S324" s="12"/>
      <c r="T324" s="12"/>
      <c r="U324" s="12"/>
      <c r="V324" s="12"/>
      <c r="W324" s="12"/>
      <c r="X324" s="12"/>
      <c r="Y324" s="12"/>
      <c r="Z324" s="12"/>
      <c r="AA324" s="12"/>
      <c r="AB324" s="12"/>
    </row>
    <row r="325" spans="3:28" x14ac:dyDescent="0.3">
      <c r="C325" s="12"/>
      <c r="F325" s="12"/>
      <c r="G325" s="12"/>
      <c r="H325" s="12"/>
      <c r="I325" s="12"/>
      <c r="K325" s="12"/>
      <c r="L325" s="12"/>
      <c r="M325" s="12"/>
      <c r="N325" s="12"/>
      <c r="O325" s="12"/>
      <c r="P325" s="12"/>
      <c r="Q325" s="12"/>
      <c r="R325" s="12"/>
      <c r="S325" s="12"/>
      <c r="T325" s="12"/>
      <c r="U325" s="12"/>
      <c r="V325" s="12"/>
      <c r="W325" s="12"/>
      <c r="X325" s="12"/>
      <c r="Y325" s="12"/>
      <c r="Z325" s="12"/>
      <c r="AA325" s="12"/>
      <c r="AB325" s="12"/>
    </row>
    <row r="326" spans="3:28" x14ac:dyDescent="0.3">
      <c r="C326" s="12"/>
      <c r="F326" s="12"/>
      <c r="G326" s="12"/>
      <c r="H326" s="12"/>
      <c r="I326" s="12"/>
      <c r="K326" s="12"/>
      <c r="L326" s="12"/>
      <c r="M326" s="12"/>
      <c r="N326" s="12"/>
      <c r="O326" s="12"/>
      <c r="P326" s="12"/>
      <c r="Q326" s="12"/>
      <c r="R326" s="12"/>
      <c r="S326" s="12"/>
      <c r="T326" s="12"/>
      <c r="U326" s="12"/>
      <c r="V326" s="12"/>
      <c r="W326" s="12"/>
      <c r="X326" s="12"/>
      <c r="Y326" s="12"/>
      <c r="Z326" s="12"/>
      <c r="AA326" s="12"/>
      <c r="AB326" s="12"/>
    </row>
    <row r="327" spans="3:28" x14ac:dyDescent="0.3">
      <c r="C327" s="12"/>
      <c r="F327" s="12"/>
      <c r="G327" s="12"/>
      <c r="H327" s="12"/>
      <c r="I327" s="12"/>
      <c r="K327" s="12"/>
      <c r="L327" s="12"/>
      <c r="M327" s="12"/>
      <c r="N327" s="12"/>
      <c r="O327" s="12"/>
      <c r="P327" s="12"/>
      <c r="Q327" s="12"/>
      <c r="R327" s="12"/>
      <c r="S327" s="12"/>
      <c r="T327" s="12"/>
      <c r="U327" s="12"/>
      <c r="V327" s="12"/>
      <c r="W327" s="12"/>
      <c r="X327" s="12"/>
      <c r="Y327" s="12"/>
      <c r="Z327" s="12"/>
      <c r="AA327" s="12"/>
      <c r="AB327" s="12"/>
    </row>
    <row r="328" spans="3:28" x14ac:dyDescent="0.3">
      <c r="C328" s="12"/>
      <c r="F328" s="12"/>
      <c r="G328" s="12"/>
      <c r="H328" s="12"/>
      <c r="I328" s="12"/>
      <c r="K328" s="12"/>
      <c r="L328" s="12"/>
      <c r="M328" s="12"/>
      <c r="N328" s="12"/>
      <c r="O328" s="12"/>
      <c r="P328" s="12"/>
      <c r="Q328" s="12"/>
      <c r="R328" s="12"/>
      <c r="S328" s="12"/>
      <c r="T328" s="12"/>
      <c r="U328" s="12"/>
      <c r="V328" s="12"/>
      <c r="W328" s="12"/>
      <c r="X328" s="12"/>
      <c r="Y328" s="12"/>
      <c r="Z328" s="12"/>
      <c r="AA328" s="12"/>
      <c r="AB328" s="12"/>
    </row>
    <row r="329" spans="3:28" x14ac:dyDescent="0.3">
      <c r="C329" s="12"/>
      <c r="F329" s="12"/>
      <c r="G329" s="12"/>
      <c r="H329" s="12"/>
      <c r="I329" s="12"/>
      <c r="K329" s="12"/>
      <c r="L329" s="12"/>
      <c r="M329" s="12"/>
      <c r="N329" s="12"/>
      <c r="O329" s="12"/>
      <c r="P329" s="12"/>
      <c r="Q329" s="12"/>
      <c r="R329" s="12"/>
      <c r="S329" s="12"/>
      <c r="T329" s="12"/>
      <c r="U329" s="12"/>
      <c r="V329" s="12"/>
      <c r="W329" s="12"/>
      <c r="X329" s="12"/>
      <c r="Y329" s="12"/>
      <c r="Z329" s="12"/>
      <c r="AA329" s="12"/>
      <c r="AB329" s="12"/>
    </row>
    <row r="330" spans="3:28" x14ac:dyDescent="0.3">
      <c r="C330" s="12"/>
      <c r="F330" s="12"/>
      <c r="G330" s="12"/>
      <c r="H330" s="12"/>
      <c r="I330" s="12"/>
      <c r="K330" s="12"/>
      <c r="L330" s="12"/>
      <c r="M330" s="12"/>
      <c r="N330" s="12"/>
      <c r="O330" s="12"/>
      <c r="P330" s="12"/>
      <c r="Q330" s="12"/>
      <c r="R330" s="12"/>
      <c r="S330" s="12"/>
      <c r="T330" s="12"/>
      <c r="U330" s="12"/>
      <c r="V330" s="12"/>
      <c r="W330" s="12"/>
      <c r="X330" s="12"/>
      <c r="Y330" s="12"/>
      <c r="Z330" s="12"/>
      <c r="AA330" s="12"/>
      <c r="AB330" s="12"/>
    </row>
    <row r="331" spans="3:28" x14ac:dyDescent="0.3">
      <c r="C331" s="12"/>
      <c r="F331" s="12"/>
      <c r="G331" s="12"/>
      <c r="H331" s="12"/>
      <c r="I331" s="12"/>
      <c r="K331" s="12"/>
      <c r="L331" s="12"/>
      <c r="M331" s="12"/>
      <c r="N331" s="12"/>
      <c r="O331" s="12"/>
      <c r="P331" s="12"/>
      <c r="Q331" s="12"/>
      <c r="R331" s="12"/>
      <c r="S331" s="12"/>
      <c r="T331" s="12"/>
      <c r="U331" s="12"/>
      <c r="V331" s="12"/>
      <c r="W331" s="12"/>
      <c r="X331" s="12"/>
      <c r="Y331" s="12"/>
      <c r="Z331" s="12"/>
      <c r="AA331" s="12"/>
      <c r="AB331" s="12"/>
    </row>
    <row r="332" spans="3:28" x14ac:dyDescent="0.3">
      <c r="C332" s="12"/>
      <c r="F332" s="12"/>
      <c r="G332" s="12"/>
      <c r="H332" s="12"/>
      <c r="I332" s="12"/>
      <c r="K332" s="12"/>
      <c r="L332" s="12"/>
      <c r="M332" s="12"/>
      <c r="N332" s="12"/>
      <c r="O332" s="12"/>
      <c r="P332" s="12"/>
      <c r="Q332" s="12"/>
      <c r="R332" s="12"/>
      <c r="S332" s="12"/>
      <c r="T332" s="12"/>
      <c r="U332" s="12"/>
      <c r="V332" s="12"/>
      <c r="W332" s="12"/>
      <c r="X332" s="12"/>
      <c r="Y332" s="12"/>
      <c r="Z332" s="12"/>
      <c r="AA332" s="12"/>
      <c r="AB332" s="12"/>
    </row>
    <row r="333" spans="3:28" x14ac:dyDescent="0.3">
      <c r="C333" s="12"/>
      <c r="F333" s="12"/>
      <c r="G333" s="12"/>
      <c r="H333" s="12"/>
      <c r="I333" s="12"/>
      <c r="K333" s="12"/>
      <c r="L333" s="12"/>
      <c r="M333" s="12"/>
      <c r="N333" s="12"/>
      <c r="O333" s="12"/>
      <c r="P333" s="12"/>
      <c r="Q333" s="12"/>
      <c r="R333" s="12"/>
      <c r="S333" s="12"/>
      <c r="T333" s="12"/>
      <c r="U333" s="12"/>
      <c r="V333" s="12"/>
      <c r="W333" s="12"/>
      <c r="X333" s="12"/>
      <c r="Y333" s="12"/>
      <c r="Z333" s="12"/>
      <c r="AA333" s="12"/>
      <c r="AB333" s="12"/>
    </row>
    <row r="334" spans="3:28" x14ac:dyDescent="0.3">
      <c r="C334" s="12"/>
      <c r="F334" s="12"/>
      <c r="G334" s="12"/>
      <c r="H334" s="12"/>
      <c r="I334" s="12"/>
      <c r="K334" s="12"/>
      <c r="L334" s="12"/>
      <c r="M334" s="12"/>
      <c r="N334" s="12"/>
      <c r="O334" s="12"/>
      <c r="P334" s="12"/>
      <c r="Q334" s="12"/>
      <c r="R334" s="12"/>
      <c r="S334" s="12"/>
      <c r="T334" s="12"/>
      <c r="U334" s="12"/>
      <c r="V334" s="12"/>
      <c r="W334" s="12"/>
      <c r="X334" s="12"/>
      <c r="Y334" s="12"/>
      <c r="Z334" s="12"/>
      <c r="AA334" s="12"/>
      <c r="AB334" s="12"/>
    </row>
    <row r="335" spans="3:28" x14ac:dyDescent="0.3">
      <c r="C335" s="12"/>
      <c r="F335" s="12"/>
      <c r="G335" s="12"/>
      <c r="H335" s="12"/>
      <c r="I335" s="12"/>
      <c r="K335" s="12"/>
      <c r="L335" s="12"/>
      <c r="M335" s="12"/>
      <c r="N335" s="12"/>
      <c r="O335" s="12"/>
      <c r="P335" s="12"/>
      <c r="Q335" s="12"/>
      <c r="R335" s="12"/>
      <c r="S335" s="12"/>
      <c r="T335" s="12"/>
      <c r="U335" s="12"/>
      <c r="V335" s="12"/>
      <c r="W335" s="12"/>
      <c r="X335" s="12"/>
      <c r="Y335" s="12"/>
      <c r="Z335" s="12"/>
      <c r="AA335" s="12"/>
      <c r="AB335" s="12"/>
    </row>
    <row r="336" spans="3:28" x14ac:dyDescent="0.3">
      <c r="C336" s="12"/>
      <c r="F336" s="12"/>
      <c r="G336" s="12"/>
      <c r="H336" s="12"/>
      <c r="I336" s="12"/>
      <c r="K336" s="12"/>
      <c r="L336" s="12"/>
      <c r="M336" s="12"/>
      <c r="N336" s="12"/>
      <c r="O336" s="12"/>
      <c r="P336" s="12"/>
      <c r="Q336" s="12"/>
      <c r="R336" s="12"/>
      <c r="S336" s="12"/>
      <c r="T336" s="12"/>
      <c r="U336" s="12"/>
      <c r="V336" s="12"/>
      <c r="W336" s="12"/>
      <c r="X336" s="12"/>
      <c r="Y336" s="12"/>
      <c r="Z336" s="12"/>
      <c r="AA336" s="12"/>
      <c r="AB336" s="12"/>
    </row>
    <row r="337" spans="3:28" x14ac:dyDescent="0.3">
      <c r="C337" s="12"/>
      <c r="F337" s="12"/>
      <c r="G337" s="12"/>
      <c r="H337" s="12"/>
      <c r="I337" s="12"/>
      <c r="K337" s="12"/>
      <c r="L337" s="12"/>
      <c r="M337" s="12"/>
      <c r="N337" s="12"/>
      <c r="O337" s="12"/>
      <c r="P337" s="12"/>
      <c r="Q337" s="12"/>
      <c r="R337" s="12"/>
      <c r="S337" s="12"/>
      <c r="T337" s="12"/>
      <c r="U337" s="12"/>
      <c r="V337" s="12"/>
      <c r="W337" s="12"/>
      <c r="X337" s="12"/>
      <c r="Y337" s="12"/>
      <c r="Z337" s="12"/>
      <c r="AA337" s="12"/>
      <c r="AB337" s="12"/>
    </row>
    <row r="338" spans="3:28" x14ac:dyDescent="0.3">
      <c r="C338" s="12"/>
      <c r="F338" s="12"/>
      <c r="G338" s="12"/>
      <c r="H338" s="12"/>
      <c r="I338" s="12"/>
      <c r="K338" s="12"/>
      <c r="L338" s="12"/>
      <c r="M338" s="12"/>
      <c r="N338" s="12"/>
      <c r="O338" s="12"/>
      <c r="P338" s="12"/>
      <c r="Q338" s="12"/>
      <c r="R338" s="12"/>
      <c r="S338" s="12"/>
      <c r="T338" s="12"/>
      <c r="U338" s="12"/>
      <c r="V338" s="12"/>
      <c r="W338" s="12"/>
      <c r="X338" s="12"/>
      <c r="Y338" s="12"/>
      <c r="Z338" s="12"/>
      <c r="AA338" s="12"/>
      <c r="AB338" s="12"/>
    </row>
    <row r="339" spans="3:28" x14ac:dyDescent="0.3">
      <c r="C339" s="12"/>
      <c r="F339" s="12"/>
      <c r="G339" s="12"/>
      <c r="H339" s="12"/>
      <c r="I339" s="12"/>
      <c r="K339" s="12"/>
      <c r="L339" s="12"/>
      <c r="M339" s="12"/>
      <c r="N339" s="12"/>
      <c r="O339" s="12"/>
      <c r="P339" s="12"/>
      <c r="Q339" s="12"/>
      <c r="R339" s="12"/>
      <c r="S339" s="12"/>
      <c r="T339" s="12"/>
      <c r="U339" s="12"/>
      <c r="V339" s="12"/>
      <c r="W339" s="12"/>
      <c r="X339" s="12"/>
      <c r="Y339" s="12"/>
      <c r="Z339" s="12"/>
      <c r="AA339" s="12"/>
      <c r="AB339" s="12"/>
    </row>
    <row r="340" spans="3:28" x14ac:dyDescent="0.3">
      <c r="C340" s="12"/>
      <c r="F340" s="12"/>
      <c r="G340" s="12"/>
      <c r="H340" s="12"/>
      <c r="I340" s="12"/>
      <c r="K340" s="12"/>
      <c r="L340" s="12"/>
      <c r="M340" s="12"/>
      <c r="N340" s="12"/>
      <c r="O340" s="12"/>
      <c r="P340" s="12"/>
      <c r="Q340" s="12"/>
      <c r="R340" s="12"/>
      <c r="S340" s="12"/>
      <c r="T340" s="12"/>
      <c r="U340" s="12"/>
      <c r="V340" s="12"/>
      <c r="W340" s="12"/>
      <c r="X340" s="12"/>
      <c r="Y340" s="12"/>
      <c r="Z340" s="12"/>
      <c r="AA340" s="12"/>
      <c r="AB340" s="12"/>
    </row>
    <row r="341" spans="3:28" x14ac:dyDescent="0.3">
      <c r="C341" s="12"/>
      <c r="F341" s="12"/>
      <c r="G341" s="12"/>
      <c r="H341" s="12"/>
      <c r="I341" s="12"/>
      <c r="K341" s="12"/>
      <c r="L341" s="12"/>
      <c r="M341" s="12"/>
      <c r="N341" s="12"/>
      <c r="O341" s="12"/>
      <c r="P341" s="12"/>
      <c r="Q341" s="12"/>
      <c r="R341" s="12"/>
      <c r="S341" s="12"/>
      <c r="T341" s="12"/>
      <c r="U341" s="12"/>
      <c r="V341" s="12"/>
      <c r="W341" s="12"/>
      <c r="X341" s="12"/>
      <c r="Y341" s="12"/>
      <c r="Z341" s="12"/>
      <c r="AA341" s="12"/>
      <c r="AB341" s="12"/>
    </row>
    <row r="342" spans="3:28" x14ac:dyDescent="0.3">
      <c r="C342" s="12"/>
      <c r="F342" s="12"/>
      <c r="G342" s="12"/>
      <c r="H342" s="12"/>
      <c r="I342" s="12"/>
      <c r="K342" s="12"/>
      <c r="L342" s="12"/>
      <c r="M342" s="12"/>
      <c r="N342" s="12"/>
      <c r="O342" s="12"/>
      <c r="P342" s="12"/>
      <c r="Q342" s="12"/>
      <c r="R342" s="12"/>
      <c r="S342" s="12"/>
      <c r="T342" s="12"/>
      <c r="U342" s="12"/>
      <c r="V342" s="12"/>
      <c r="W342" s="12"/>
      <c r="X342" s="12"/>
      <c r="Y342" s="12"/>
      <c r="Z342" s="12"/>
      <c r="AA342" s="12"/>
      <c r="AB342" s="12"/>
    </row>
    <row r="343" spans="3:28" x14ac:dyDescent="0.3">
      <c r="C343" s="12"/>
      <c r="F343" s="12"/>
      <c r="G343" s="12"/>
      <c r="H343" s="12"/>
      <c r="I343" s="12"/>
      <c r="K343" s="12"/>
      <c r="L343" s="12"/>
      <c r="M343" s="12"/>
      <c r="N343" s="12"/>
      <c r="O343" s="12"/>
      <c r="P343" s="12"/>
      <c r="Q343" s="12"/>
      <c r="R343" s="12"/>
      <c r="S343" s="12"/>
      <c r="T343" s="12"/>
      <c r="U343" s="12"/>
      <c r="V343" s="12"/>
      <c r="W343" s="12"/>
      <c r="X343" s="12"/>
      <c r="Y343" s="12"/>
      <c r="Z343" s="12"/>
      <c r="AA343" s="12"/>
      <c r="AB343" s="12"/>
    </row>
    <row r="344" spans="3:28" x14ac:dyDescent="0.3">
      <c r="C344" s="12"/>
      <c r="F344" s="12"/>
      <c r="G344" s="12"/>
      <c r="H344" s="12"/>
      <c r="I344" s="12"/>
      <c r="K344" s="12"/>
      <c r="L344" s="12"/>
      <c r="M344" s="12"/>
      <c r="N344" s="12"/>
      <c r="O344" s="12"/>
      <c r="P344" s="12"/>
      <c r="Q344" s="12"/>
      <c r="R344" s="12"/>
      <c r="S344" s="12"/>
      <c r="T344" s="12"/>
      <c r="U344" s="12"/>
      <c r="V344" s="12"/>
      <c r="W344" s="12"/>
      <c r="X344" s="12"/>
      <c r="Y344" s="12"/>
      <c r="Z344" s="12"/>
      <c r="AA344" s="12"/>
      <c r="AB344" s="12"/>
    </row>
    <row r="345" spans="3:28" x14ac:dyDescent="0.3">
      <c r="C345" s="12"/>
      <c r="F345" s="12"/>
      <c r="G345" s="12"/>
      <c r="H345" s="12"/>
      <c r="I345" s="12"/>
      <c r="K345" s="12"/>
      <c r="L345" s="12"/>
      <c r="M345" s="12"/>
      <c r="N345" s="12"/>
      <c r="O345" s="12"/>
      <c r="P345" s="12"/>
      <c r="Q345" s="12"/>
      <c r="R345" s="12"/>
      <c r="S345" s="12"/>
      <c r="T345" s="12"/>
      <c r="U345" s="12"/>
      <c r="V345" s="12"/>
      <c r="W345" s="12"/>
      <c r="X345" s="12"/>
      <c r="Y345" s="12"/>
      <c r="Z345" s="12"/>
      <c r="AA345" s="12"/>
      <c r="AB345" s="12"/>
    </row>
    <row r="346" spans="3:28" x14ac:dyDescent="0.3">
      <c r="C346" s="12"/>
      <c r="F346" s="12"/>
      <c r="G346" s="12"/>
      <c r="H346" s="12"/>
      <c r="I346" s="12"/>
      <c r="K346" s="12"/>
      <c r="L346" s="12"/>
      <c r="M346" s="12"/>
      <c r="N346" s="12"/>
      <c r="O346" s="12"/>
      <c r="P346" s="12"/>
      <c r="Q346" s="12"/>
      <c r="R346" s="12"/>
      <c r="S346" s="12"/>
      <c r="T346" s="12"/>
      <c r="U346" s="12"/>
      <c r="V346" s="12"/>
      <c r="W346" s="12"/>
      <c r="X346" s="12"/>
      <c r="Y346" s="12"/>
      <c r="Z346" s="12"/>
      <c r="AA346" s="12"/>
      <c r="AB346" s="12"/>
    </row>
    <row r="347" spans="3:28" x14ac:dyDescent="0.3">
      <c r="C347" s="12"/>
      <c r="F347" s="12"/>
      <c r="G347" s="12"/>
      <c r="H347" s="12"/>
      <c r="I347" s="12"/>
      <c r="K347" s="12"/>
      <c r="L347" s="12"/>
      <c r="M347" s="12"/>
      <c r="N347" s="12"/>
      <c r="O347" s="12"/>
      <c r="P347" s="12"/>
      <c r="Q347" s="12"/>
      <c r="R347" s="12"/>
      <c r="S347" s="12"/>
      <c r="T347" s="12"/>
      <c r="U347" s="12"/>
      <c r="V347" s="12"/>
      <c r="W347" s="12"/>
      <c r="X347" s="12"/>
      <c r="Y347" s="12"/>
      <c r="Z347" s="12"/>
      <c r="AA347" s="12"/>
      <c r="AB347" s="12"/>
    </row>
    <row r="348" spans="3:28" x14ac:dyDescent="0.3">
      <c r="C348" s="12"/>
      <c r="F348" s="12"/>
      <c r="G348" s="12"/>
      <c r="H348" s="12"/>
      <c r="I348" s="12"/>
      <c r="K348" s="12"/>
      <c r="L348" s="12"/>
      <c r="M348" s="12"/>
      <c r="N348" s="12"/>
      <c r="O348" s="12"/>
      <c r="P348" s="12"/>
      <c r="Q348" s="12"/>
      <c r="R348" s="12"/>
      <c r="S348" s="12"/>
      <c r="T348" s="12"/>
      <c r="U348" s="12"/>
      <c r="V348" s="12"/>
      <c r="W348" s="12"/>
      <c r="X348" s="12"/>
      <c r="Y348" s="12"/>
      <c r="Z348" s="12"/>
      <c r="AA348" s="12"/>
      <c r="AB348" s="12"/>
    </row>
    <row r="349" spans="3:28" x14ac:dyDescent="0.3">
      <c r="C349" s="12"/>
      <c r="F349" s="12"/>
      <c r="G349" s="12"/>
      <c r="H349" s="12"/>
      <c r="I349" s="12"/>
      <c r="K349" s="12"/>
      <c r="L349" s="12"/>
      <c r="M349" s="12"/>
      <c r="N349" s="12"/>
      <c r="O349" s="12"/>
      <c r="P349" s="12"/>
      <c r="Q349" s="12"/>
      <c r="R349" s="12"/>
      <c r="S349" s="12"/>
      <c r="T349" s="12"/>
      <c r="U349" s="12"/>
      <c r="V349" s="12"/>
      <c r="W349" s="12"/>
      <c r="X349" s="12"/>
      <c r="Y349" s="12"/>
      <c r="Z349" s="12"/>
      <c r="AA349" s="12"/>
      <c r="AB349" s="12"/>
    </row>
    <row r="350" spans="3:28" x14ac:dyDescent="0.3">
      <c r="C350" s="12"/>
      <c r="F350" s="12"/>
      <c r="G350" s="12"/>
      <c r="H350" s="12"/>
      <c r="I350" s="12"/>
      <c r="K350" s="12"/>
      <c r="L350" s="12"/>
      <c r="M350" s="12"/>
      <c r="N350" s="12"/>
      <c r="O350" s="12"/>
      <c r="P350" s="12"/>
      <c r="Q350" s="12"/>
      <c r="R350" s="12"/>
      <c r="S350" s="12"/>
      <c r="T350" s="12"/>
      <c r="U350" s="12"/>
      <c r="V350" s="12"/>
      <c r="W350" s="12"/>
      <c r="X350" s="12"/>
      <c r="Y350" s="12"/>
      <c r="Z350" s="12"/>
      <c r="AA350" s="12"/>
      <c r="AB350" s="12"/>
    </row>
    <row r="351" spans="3:28" x14ac:dyDescent="0.3">
      <c r="C351" s="12"/>
      <c r="F351" s="12"/>
      <c r="G351" s="12"/>
      <c r="H351" s="12"/>
      <c r="I351" s="12"/>
      <c r="K351" s="12"/>
      <c r="L351" s="12"/>
      <c r="M351" s="12"/>
      <c r="N351" s="12"/>
      <c r="O351" s="12"/>
      <c r="P351" s="12"/>
      <c r="Q351" s="12"/>
      <c r="R351" s="12"/>
      <c r="S351" s="12"/>
      <c r="T351" s="12"/>
      <c r="U351" s="12"/>
      <c r="V351" s="12"/>
      <c r="W351" s="12"/>
      <c r="X351" s="12"/>
      <c r="Y351" s="12"/>
      <c r="Z351" s="12"/>
      <c r="AA351" s="12"/>
      <c r="AB351" s="12"/>
    </row>
    <row r="352" spans="3:28" x14ac:dyDescent="0.3">
      <c r="C352" s="12"/>
      <c r="F352" s="12"/>
      <c r="G352" s="12"/>
      <c r="H352" s="12"/>
      <c r="I352" s="12"/>
      <c r="K352" s="12"/>
      <c r="L352" s="12"/>
      <c r="M352" s="12"/>
      <c r="N352" s="12"/>
      <c r="O352" s="12"/>
      <c r="P352" s="12"/>
      <c r="Q352" s="12"/>
      <c r="R352" s="12"/>
      <c r="S352" s="12"/>
      <c r="T352" s="12"/>
      <c r="U352" s="12"/>
      <c r="V352" s="12"/>
      <c r="W352" s="12"/>
      <c r="X352" s="12"/>
      <c r="Y352" s="12"/>
      <c r="Z352" s="12"/>
      <c r="AA352" s="12"/>
      <c r="AB352" s="12"/>
    </row>
    <row r="353" spans="3:28" x14ac:dyDescent="0.3">
      <c r="C353" s="12"/>
      <c r="F353" s="12"/>
      <c r="G353" s="12"/>
      <c r="H353" s="12"/>
      <c r="I353" s="12"/>
      <c r="K353" s="12"/>
      <c r="L353" s="12"/>
      <c r="M353" s="12"/>
      <c r="N353" s="12"/>
      <c r="O353" s="12"/>
      <c r="P353" s="12"/>
      <c r="Q353" s="12"/>
      <c r="R353" s="12"/>
      <c r="S353" s="12"/>
      <c r="T353" s="12"/>
      <c r="U353" s="12"/>
      <c r="V353" s="12"/>
      <c r="W353" s="12"/>
      <c r="X353" s="12"/>
      <c r="Y353" s="12"/>
      <c r="Z353" s="12"/>
      <c r="AA353" s="12"/>
      <c r="AB353" s="12"/>
    </row>
    <row r="354" spans="3:28" x14ac:dyDescent="0.3">
      <c r="C354" s="12"/>
      <c r="F354" s="12"/>
      <c r="G354" s="12"/>
      <c r="H354" s="12"/>
      <c r="I354" s="12"/>
      <c r="K354" s="12"/>
      <c r="L354" s="12"/>
      <c r="M354" s="12"/>
      <c r="N354" s="12"/>
      <c r="O354" s="12"/>
      <c r="P354" s="12"/>
      <c r="Q354" s="12"/>
      <c r="R354" s="12"/>
      <c r="S354" s="12"/>
      <c r="T354" s="12"/>
      <c r="U354" s="12"/>
      <c r="V354" s="12"/>
      <c r="W354" s="12"/>
      <c r="X354" s="12"/>
      <c r="Y354" s="12"/>
      <c r="Z354" s="12"/>
      <c r="AA354" s="12"/>
      <c r="AB354" s="12"/>
    </row>
    <row r="355" spans="3:28" x14ac:dyDescent="0.3">
      <c r="C355" s="12"/>
      <c r="F355" s="12"/>
      <c r="G355" s="12"/>
      <c r="H355" s="12"/>
      <c r="I355" s="12"/>
      <c r="K355" s="12"/>
      <c r="L355" s="12"/>
      <c r="M355" s="12"/>
      <c r="N355" s="12"/>
      <c r="O355" s="12"/>
      <c r="P355" s="12"/>
      <c r="Q355" s="12"/>
      <c r="R355" s="12"/>
      <c r="S355" s="12"/>
      <c r="T355" s="12"/>
      <c r="U355" s="12"/>
      <c r="V355" s="12"/>
      <c r="W355" s="12"/>
      <c r="X355" s="12"/>
      <c r="Y355" s="12"/>
      <c r="Z355" s="12"/>
      <c r="AA355" s="12"/>
      <c r="AB355" s="12"/>
    </row>
    <row r="356" spans="3:28" x14ac:dyDescent="0.3">
      <c r="C356" s="12"/>
      <c r="F356" s="12"/>
      <c r="G356" s="12"/>
      <c r="H356" s="12"/>
      <c r="I356" s="12"/>
      <c r="K356" s="12"/>
      <c r="L356" s="12"/>
      <c r="M356" s="12"/>
      <c r="N356" s="12"/>
      <c r="O356" s="12"/>
      <c r="P356" s="12"/>
      <c r="Q356" s="12"/>
      <c r="R356" s="12"/>
      <c r="S356" s="12"/>
      <c r="T356" s="12"/>
      <c r="U356" s="12"/>
      <c r="V356" s="12"/>
      <c r="W356" s="12"/>
      <c r="X356" s="12"/>
      <c r="Y356" s="12"/>
      <c r="Z356" s="12"/>
      <c r="AA356" s="12"/>
      <c r="AB356" s="12"/>
    </row>
  </sheetData>
  <mergeCells count="2">
    <mergeCell ref="Q12:AB12"/>
    <mergeCell ref="AE12:AF12"/>
  </mergeCells>
  <phoneticPr fontId="8" type="noConversion"/>
  <conditionalFormatting sqref="E18:E29">
    <cfRule type="duplicateValues" dxfId="0" priority="24" stopIfTrue="1"/>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DDC1C-92EE-4F4B-A349-6959928371F4}">
  <dimension ref="A1:P17"/>
  <sheetViews>
    <sheetView tabSelected="1" workbookViewId="0">
      <selection activeCell="G29" sqref="G29"/>
    </sheetView>
  </sheetViews>
  <sheetFormatPr defaultRowHeight="14.4" x14ac:dyDescent="0.3"/>
  <cols>
    <col min="1" max="1" width="9.109375" style="66" bestFit="1" customWidth="1"/>
    <col min="2" max="2" width="10.21875" style="66" bestFit="1" customWidth="1"/>
    <col min="3" max="3" width="5.77734375" style="66" bestFit="1" customWidth="1"/>
    <col min="4" max="4" width="6.88671875" style="66" bestFit="1" customWidth="1"/>
    <col min="5" max="5" width="10.88671875" style="66" bestFit="1" customWidth="1"/>
    <col min="6" max="6" width="3.88671875" style="66" bestFit="1" customWidth="1"/>
    <col min="7" max="7" width="6.44140625" style="65" bestFit="1" customWidth="1"/>
    <col min="8" max="8" width="4.109375" bestFit="1" customWidth="1"/>
    <col min="9" max="9" width="4.77734375" bestFit="1" customWidth="1"/>
    <col min="10" max="10" width="10.5546875" style="49" bestFit="1" customWidth="1"/>
    <col min="11" max="11" width="7.5546875" bestFit="1" customWidth="1"/>
    <col min="12" max="12" width="5" bestFit="1" customWidth="1"/>
    <col min="13" max="13" width="11" style="49" bestFit="1" customWidth="1"/>
    <col min="14" max="14" width="9.5546875" bestFit="1" customWidth="1"/>
    <col min="16" max="16" width="14.33203125" bestFit="1" customWidth="1"/>
  </cols>
  <sheetData>
    <row r="1" spans="1:16" ht="43.2" x14ac:dyDescent="0.3">
      <c r="A1" s="60" t="s">
        <v>68</v>
      </c>
      <c r="B1" s="60" t="s">
        <v>69</v>
      </c>
      <c r="C1" s="60" t="s">
        <v>70</v>
      </c>
      <c r="D1" s="60" t="s">
        <v>38</v>
      </c>
      <c r="E1" s="60" t="s">
        <v>71</v>
      </c>
      <c r="F1" s="67" t="s">
        <v>72</v>
      </c>
      <c r="G1" s="68" t="s">
        <v>73</v>
      </c>
      <c r="H1" s="24" t="s">
        <v>74</v>
      </c>
      <c r="I1" s="24" t="s">
        <v>75</v>
      </c>
      <c r="J1" s="50" t="s">
        <v>209</v>
      </c>
      <c r="K1" s="25" t="s">
        <v>77</v>
      </c>
      <c r="L1" s="26" t="s">
        <v>78</v>
      </c>
      <c r="M1" s="46" t="s">
        <v>79</v>
      </c>
      <c r="N1" s="27" t="s">
        <v>80</v>
      </c>
      <c r="O1" s="28" t="s">
        <v>81</v>
      </c>
      <c r="P1" s="27" t="s">
        <v>82</v>
      </c>
    </row>
    <row r="2" spans="1:16" x14ac:dyDescent="0.3">
      <c r="A2" s="44">
        <f t="shared" ref="A2:A13" si="0">+F2</f>
        <v>10</v>
      </c>
      <c r="B2" s="61" t="str">
        <f t="shared" ref="B2:B5" si="1">VLOOKUP(A2,WH_LU,3,FALSE)</f>
        <v>CN</v>
      </c>
      <c r="C2" s="44" t="str">
        <f t="shared" ref="C2:C5" si="2">IF(H2="S","S",VLOOKUP(G2,dept_lu,2,FALSE))</f>
        <v>D</v>
      </c>
      <c r="D2" s="44" t="str">
        <f t="shared" ref="D2:D5" si="3">IF(H2="H",VLOOKUP(G2,dept_lu,3,FALSE),"F")</f>
        <v>V</v>
      </c>
      <c r="E2" s="62" t="s">
        <v>332</v>
      </c>
      <c r="F2" s="30">
        <v>10</v>
      </c>
      <c r="G2" s="54">
        <v>311</v>
      </c>
      <c r="H2" s="30" t="s">
        <v>83</v>
      </c>
      <c r="I2" s="31">
        <v>1</v>
      </c>
      <c r="J2" s="51" t="s">
        <v>210</v>
      </c>
      <c r="K2" s="32">
        <v>11.5</v>
      </c>
      <c r="L2" s="33">
        <f t="shared" ref="L2:L5" si="4">IF(H2="H",VLOOKUP(I2,Diff_LU,2,FALSE),0)</f>
        <v>0</v>
      </c>
      <c r="M2" s="47"/>
      <c r="N2" s="34"/>
      <c r="O2" s="35">
        <f t="shared" ref="O2:O13" si="5">IF(M2="",MONTH(J2),MONTH(M2))</f>
        <v>1</v>
      </c>
      <c r="P2" s="41">
        <f t="shared" ref="P2:P17" si="6">(K2*(1+N2))+L2</f>
        <v>11.5</v>
      </c>
    </row>
    <row r="3" spans="1:16" x14ac:dyDescent="0.3">
      <c r="A3" s="44">
        <f t="shared" si="0"/>
        <v>10</v>
      </c>
      <c r="B3" s="61" t="str">
        <f t="shared" si="1"/>
        <v>CN</v>
      </c>
      <c r="C3" s="44" t="str">
        <f t="shared" si="2"/>
        <v>D</v>
      </c>
      <c r="D3" s="44" t="str">
        <f t="shared" si="3"/>
        <v>V</v>
      </c>
      <c r="E3" s="62" t="s">
        <v>333</v>
      </c>
      <c r="F3" s="30">
        <v>10</v>
      </c>
      <c r="G3" s="54">
        <v>311</v>
      </c>
      <c r="H3" s="30" t="s">
        <v>83</v>
      </c>
      <c r="I3" s="31" t="s">
        <v>8</v>
      </c>
      <c r="J3" s="51" t="s">
        <v>211</v>
      </c>
      <c r="K3" s="32">
        <v>11.5</v>
      </c>
      <c r="L3" s="33">
        <f t="shared" si="4"/>
        <v>0.35</v>
      </c>
      <c r="M3" s="47"/>
      <c r="N3" s="34"/>
      <c r="O3" s="35">
        <f t="shared" si="5"/>
        <v>3</v>
      </c>
      <c r="P3" s="41">
        <f t="shared" si="6"/>
        <v>11.85</v>
      </c>
    </row>
    <row r="4" spans="1:16" x14ac:dyDescent="0.3">
      <c r="A4" s="44">
        <f t="shared" si="0"/>
        <v>10</v>
      </c>
      <c r="B4" s="61" t="str">
        <f t="shared" si="1"/>
        <v>CN</v>
      </c>
      <c r="C4" s="44" t="str">
        <f t="shared" si="2"/>
        <v>D</v>
      </c>
      <c r="D4" s="44" t="str">
        <f t="shared" si="3"/>
        <v>V</v>
      </c>
      <c r="E4" s="62" t="s">
        <v>334</v>
      </c>
      <c r="F4" s="30">
        <v>10</v>
      </c>
      <c r="G4" s="54">
        <v>312</v>
      </c>
      <c r="H4" s="30" t="s">
        <v>83</v>
      </c>
      <c r="I4" s="31">
        <v>1</v>
      </c>
      <c r="J4" s="51" t="s">
        <v>212</v>
      </c>
      <c r="K4" s="32">
        <v>11.5</v>
      </c>
      <c r="L4" s="33">
        <f t="shared" si="4"/>
        <v>0</v>
      </c>
      <c r="M4" s="47"/>
      <c r="N4" s="34"/>
      <c r="O4" s="35">
        <f t="shared" si="5"/>
        <v>4</v>
      </c>
      <c r="P4" s="41">
        <f t="shared" si="6"/>
        <v>11.5</v>
      </c>
    </row>
    <row r="5" spans="1:16" x14ac:dyDescent="0.3">
      <c r="A5" s="44">
        <f t="shared" si="0"/>
        <v>10</v>
      </c>
      <c r="B5" s="61" t="str">
        <f t="shared" si="1"/>
        <v>CN</v>
      </c>
      <c r="C5" s="44" t="str">
        <f t="shared" si="2"/>
        <v>I</v>
      </c>
      <c r="D5" s="44" t="str">
        <f t="shared" si="3"/>
        <v>F</v>
      </c>
      <c r="E5" s="62" t="s">
        <v>84</v>
      </c>
      <c r="F5" s="30">
        <v>10</v>
      </c>
      <c r="G5" s="54">
        <v>458</v>
      </c>
      <c r="H5" s="30" t="s">
        <v>83</v>
      </c>
      <c r="I5" s="31" t="s">
        <v>12</v>
      </c>
      <c r="J5" s="51" t="s">
        <v>215</v>
      </c>
      <c r="K5" s="32">
        <v>22</v>
      </c>
      <c r="L5" s="33">
        <f t="shared" si="4"/>
        <v>0.5</v>
      </c>
      <c r="M5" s="47"/>
      <c r="N5" s="34"/>
      <c r="O5" s="35">
        <f t="shared" si="5"/>
        <v>10</v>
      </c>
      <c r="P5" s="41">
        <f t="shared" si="6"/>
        <v>22.5</v>
      </c>
    </row>
    <row r="6" spans="1:16" x14ac:dyDescent="0.3">
      <c r="A6" s="44">
        <f t="shared" si="0"/>
        <v>10</v>
      </c>
      <c r="B6" s="61" t="str">
        <f t="shared" ref="B6:B9" si="7">VLOOKUP(A6,WH_LU,3,FALSE)</f>
        <v>CN</v>
      </c>
      <c r="C6" s="44" t="str">
        <f t="shared" ref="C6:C9" si="8">IF(H6="S","S",VLOOKUP(G6,dept_lu,2,FALSE))</f>
        <v>D</v>
      </c>
      <c r="D6" s="44" t="str">
        <f t="shared" ref="D6:D9" si="9">IF(H6="H",VLOOKUP(G6,dept_lu,3,FALSE),"F")</f>
        <v>V</v>
      </c>
      <c r="E6" s="37" t="s">
        <v>370</v>
      </c>
      <c r="F6" s="37">
        <v>10</v>
      </c>
      <c r="G6" s="55">
        <v>311</v>
      </c>
      <c r="H6" s="37" t="s">
        <v>83</v>
      </c>
      <c r="I6" s="19" t="s">
        <v>8</v>
      </c>
      <c r="J6" s="52" t="s">
        <v>216</v>
      </c>
      <c r="K6" s="38">
        <v>12</v>
      </c>
      <c r="L6" s="39">
        <f t="shared" ref="L6:L9" si="10">IF(H6="H",VLOOKUP(I6,Diff_LU,2,FALSE),0)</f>
        <v>0.35</v>
      </c>
      <c r="M6" s="48" t="s">
        <v>272</v>
      </c>
      <c r="N6" s="34">
        <v>0.02</v>
      </c>
      <c r="O6" s="35">
        <f t="shared" si="5"/>
        <v>3</v>
      </c>
      <c r="P6" s="41">
        <f t="shared" si="6"/>
        <v>12.59</v>
      </c>
    </row>
    <row r="7" spans="1:16" x14ac:dyDescent="0.3">
      <c r="A7" s="44">
        <f t="shared" si="0"/>
        <v>10</v>
      </c>
      <c r="B7" s="61" t="str">
        <f t="shared" si="7"/>
        <v>CN</v>
      </c>
      <c r="C7" s="44" t="str">
        <f t="shared" si="8"/>
        <v>D</v>
      </c>
      <c r="D7" s="44" t="str">
        <f t="shared" si="9"/>
        <v>V</v>
      </c>
      <c r="E7" s="37" t="s">
        <v>371</v>
      </c>
      <c r="F7" s="37">
        <v>10</v>
      </c>
      <c r="G7" s="55">
        <v>311</v>
      </c>
      <c r="H7" s="37" t="s">
        <v>83</v>
      </c>
      <c r="I7" s="19" t="s">
        <v>12</v>
      </c>
      <c r="J7" s="52" t="s">
        <v>217</v>
      </c>
      <c r="K7" s="38">
        <v>11.5</v>
      </c>
      <c r="L7" s="39">
        <f t="shared" si="10"/>
        <v>0.5</v>
      </c>
      <c r="M7" s="48" t="s">
        <v>88</v>
      </c>
      <c r="N7" s="34">
        <v>0.02</v>
      </c>
      <c r="O7" s="35">
        <f t="shared" si="5"/>
        <v>11</v>
      </c>
      <c r="P7" s="41">
        <f t="shared" si="6"/>
        <v>12.23</v>
      </c>
    </row>
    <row r="8" spans="1:16" x14ac:dyDescent="0.3">
      <c r="A8" s="44">
        <f t="shared" si="0"/>
        <v>10</v>
      </c>
      <c r="B8" s="61" t="str">
        <f t="shared" si="7"/>
        <v>CN</v>
      </c>
      <c r="C8" s="44" t="str">
        <f t="shared" si="8"/>
        <v>D</v>
      </c>
      <c r="D8" s="44" t="str">
        <f t="shared" si="9"/>
        <v>V</v>
      </c>
      <c r="E8" s="37" t="s">
        <v>372</v>
      </c>
      <c r="F8" s="37">
        <v>10</v>
      </c>
      <c r="G8" s="55">
        <v>311</v>
      </c>
      <c r="H8" s="37" t="s">
        <v>83</v>
      </c>
      <c r="I8" s="19" t="s">
        <v>12</v>
      </c>
      <c r="J8" s="52" t="s">
        <v>218</v>
      </c>
      <c r="K8" s="38">
        <v>11.5</v>
      </c>
      <c r="L8" s="39">
        <f t="shared" si="10"/>
        <v>0.5</v>
      </c>
      <c r="M8" s="48" t="s">
        <v>90</v>
      </c>
      <c r="N8" s="34">
        <v>0.02</v>
      </c>
      <c r="O8" s="35">
        <f t="shared" si="5"/>
        <v>12</v>
      </c>
      <c r="P8" s="41">
        <f t="shared" si="6"/>
        <v>12.23</v>
      </c>
    </row>
    <row r="9" spans="1:16" x14ac:dyDescent="0.3">
      <c r="A9" s="44">
        <f t="shared" si="0"/>
        <v>10</v>
      </c>
      <c r="B9" s="61" t="str">
        <f t="shared" si="7"/>
        <v>CN</v>
      </c>
      <c r="C9" s="44" t="str">
        <f t="shared" si="8"/>
        <v>D</v>
      </c>
      <c r="D9" s="44" t="str">
        <f t="shared" si="9"/>
        <v>V</v>
      </c>
      <c r="E9" s="37" t="s">
        <v>379</v>
      </c>
      <c r="F9" s="37">
        <v>10</v>
      </c>
      <c r="G9" s="55">
        <v>311</v>
      </c>
      <c r="H9" s="37" t="s">
        <v>83</v>
      </c>
      <c r="I9" s="19" t="s">
        <v>8</v>
      </c>
      <c r="J9" s="52" t="s">
        <v>103</v>
      </c>
      <c r="K9" s="38">
        <v>14.75</v>
      </c>
      <c r="L9" s="39">
        <f t="shared" si="10"/>
        <v>0.35</v>
      </c>
      <c r="M9" s="48" t="s">
        <v>278</v>
      </c>
      <c r="N9" s="34">
        <v>0.02</v>
      </c>
      <c r="O9" s="35">
        <f t="shared" si="5"/>
        <v>6</v>
      </c>
      <c r="P9" s="41">
        <f t="shared" si="6"/>
        <v>15.395</v>
      </c>
    </row>
    <row r="10" spans="1:16" x14ac:dyDescent="0.3">
      <c r="A10" s="44">
        <f t="shared" si="0"/>
        <v>10</v>
      </c>
      <c r="B10" s="61" t="str">
        <f t="shared" ref="B10:B17" si="11">VLOOKUP(A10,WH_LU,3,FALSE)</f>
        <v>CN</v>
      </c>
      <c r="C10" s="44" t="str">
        <f t="shared" ref="C10:C17" si="12">IF(H10="S","S",VLOOKUP(G10,dept_lu,2,FALSE))</f>
        <v>I</v>
      </c>
      <c r="D10" s="44" t="str">
        <f t="shared" ref="D10:D17" si="13">IF(H10="H",VLOOKUP(G10,dept_lu,3,FALSE),"F")</f>
        <v>V</v>
      </c>
      <c r="E10" s="37" t="s">
        <v>411</v>
      </c>
      <c r="F10" s="37">
        <v>10</v>
      </c>
      <c r="G10" s="55">
        <v>421</v>
      </c>
      <c r="H10" s="37" t="s">
        <v>83</v>
      </c>
      <c r="I10" s="19">
        <v>1</v>
      </c>
      <c r="J10" s="52" t="s">
        <v>157</v>
      </c>
      <c r="K10" s="38">
        <v>29.79</v>
      </c>
      <c r="L10" s="39">
        <f t="shared" ref="L10:L17" si="14">IF(H10="H",VLOOKUP(I10,Diff_LU,2,FALSE),0)</f>
        <v>0</v>
      </c>
      <c r="M10" s="48" t="s">
        <v>158</v>
      </c>
      <c r="N10" s="34">
        <v>0.02</v>
      </c>
      <c r="O10" s="35">
        <f t="shared" si="5"/>
        <v>11</v>
      </c>
      <c r="P10" s="41">
        <f t="shared" si="6"/>
        <v>30.3858</v>
      </c>
    </row>
    <row r="11" spans="1:16" x14ac:dyDescent="0.3">
      <c r="A11" s="44">
        <f t="shared" si="0"/>
        <v>10</v>
      </c>
      <c r="B11" s="61" t="str">
        <f t="shared" si="11"/>
        <v>CN</v>
      </c>
      <c r="C11" s="44" t="str">
        <f t="shared" si="12"/>
        <v>I</v>
      </c>
      <c r="D11" s="44" t="str">
        <f t="shared" si="13"/>
        <v>V</v>
      </c>
      <c r="E11" s="37" t="s">
        <v>412</v>
      </c>
      <c r="F11" s="37">
        <v>10</v>
      </c>
      <c r="G11" s="55">
        <v>421</v>
      </c>
      <c r="H11" s="37" t="s">
        <v>83</v>
      </c>
      <c r="I11" s="19">
        <v>1</v>
      </c>
      <c r="J11" s="53" t="s">
        <v>159</v>
      </c>
      <c r="K11" s="38">
        <v>14.12</v>
      </c>
      <c r="L11" s="39">
        <f t="shared" si="14"/>
        <v>0</v>
      </c>
      <c r="M11" s="48" t="s">
        <v>297</v>
      </c>
      <c r="N11" s="34">
        <v>0.02</v>
      </c>
      <c r="O11" s="35">
        <f t="shared" si="5"/>
        <v>1</v>
      </c>
      <c r="P11" s="41">
        <f t="shared" si="6"/>
        <v>14.4024</v>
      </c>
    </row>
    <row r="12" spans="1:16" x14ac:dyDescent="0.3">
      <c r="A12" s="44">
        <f t="shared" si="0"/>
        <v>10</v>
      </c>
      <c r="B12" s="61" t="str">
        <f t="shared" si="11"/>
        <v>CN</v>
      </c>
      <c r="C12" s="44" t="str">
        <f t="shared" si="12"/>
        <v>I</v>
      </c>
      <c r="D12" s="44" t="str">
        <f t="shared" si="13"/>
        <v>V</v>
      </c>
      <c r="E12" s="37" t="s">
        <v>413</v>
      </c>
      <c r="F12" s="37">
        <v>10</v>
      </c>
      <c r="G12" s="55">
        <v>421</v>
      </c>
      <c r="H12" s="37" t="s">
        <v>83</v>
      </c>
      <c r="I12" s="19">
        <v>1</v>
      </c>
      <c r="J12" s="52" t="s">
        <v>249</v>
      </c>
      <c r="K12" s="38">
        <v>14.12</v>
      </c>
      <c r="L12" s="39">
        <f t="shared" si="14"/>
        <v>0</v>
      </c>
      <c r="M12" s="48" t="s">
        <v>298</v>
      </c>
      <c r="N12" s="34">
        <v>0.02</v>
      </c>
      <c r="O12" s="35">
        <f t="shared" si="5"/>
        <v>12</v>
      </c>
      <c r="P12" s="41">
        <f t="shared" si="6"/>
        <v>14.4024</v>
      </c>
    </row>
    <row r="13" spans="1:16" x14ac:dyDescent="0.3">
      <c r="A13" s="44">
        <f t="shared" si="0"/>
        <v>10</v>
      </c>
      <c r="B13" s="61" t="str">
        <f t="shared" si="11"/>
        <v>CN</v>
      </c>
      <c r="C13" s="44" t="str">
        <f t="shared" si="12"/>
        <v>I</v>
      </c>
      <c r="D13" s="44" t="str">
        <f t="shared" si="13"/>
        <v>V</v>
      </c>
      <c r="E13" s="37" t="s">
        <v>414</v>
      </c>
      <c r="F13" s="37">
        <v>10</v>
      </c>
      <c r="G13" s="55">
        <v>421</v>
      </c>
      <c r="H13" s="37" t="s">
        <v>83</v>
      </c>
      <c r="I13" s="19" t="s">
        <v>8</v>
      </c>
      <c r="J13" s="52" t="s">
        <v>250</v>
      </c>
      <c r="K13" s="38">
        <v>15.77</v>
      </c>
      <c r="L13" s="39">
        <f t="shared" si="14"/>
        <v>0.35</v>
      </c>
      <c r="M13" s="48" t="s">
        <v>299</v>
      </c>
      <c r="N13" s="34">
        <v>0.02</v>
      </c>
      <c r="O13" s="35">
        <f t="shared" si="5"/>
        <v>9</v>
      </c>
      <c r="P13" s="41">
        <f t="shared" si="6"/>
        <v>16.435400000000001</v>
      </c>
    </row>
    <row r="14" spans="1:16" x14ac:dyDescent="0.3">
      <c r="A14" s="64">
        <f t="shared" ref="A14:A17" si="15">+F14</f>
        <v>10</v>
      </c>
      <c r="B14" s="63" t="str">
        <f t="shared" si="11"/>
        <v>CN</v>
      </c>
      <c r="C14" s="64" t="str">
        <f t="shared" si="12"/>
        <v>I</v>
      </c>
      <c r="D14" s="64" t="str">
        <f t="shared" si="13"/>
        <v>F</v>
      </c>
      <c r="E14" s="37" t="s">
        <v>427</v>
      </c>
      <c r="F14" s="37">
        <v>10</v>
      </c>
      <c r="G14" s="55">
        <v>458</v>
      </c>
      <c r="H14" s="37" t="s">
        <v>83</v>
      </c>
      <c r="I14" s="19">
        <v>1</v>
      </c>
      <c r="J14" s="52" t="s">
        <v>261</v>
      </c>
      <c r="K14" s="38">
        <v>25.64</v>
      </c>
      <c r="L14" s="39">
        <f t="shared" si="14"/>
        <v>0</v>
      </c>
      <c r="M14" s="48" t="s">
        <v>304</v>
      </c>
      <c r="N14" s="34">
        <v>0.02</v>
      </c>
      <c r="O14" s="35">
        <f t="shared" ref="O14:O17" si="16">IF(M14="",MONTH(J14),MONTH(M14))</f>
        <v>10</v>
      </c>
      <c r="P14" s="41">
        <f t="shared" si="6"/>
        <v>26.152800000000003</v>
      </c>
    </row>
    <row r="15" spans="1:16" x14ac:dyDescent="0.3">
      <c r="A15" s="64">
        <f t="shared" si="15"/>
        <v>10</v>
      </c>
      <c r="B15" s="63" t="str">
        <f t="shared" si="11"/>
        <v>CN</v>
      </c>
      <c r="C15" s="64" t="str">
        <f t="shared" si="12"/>
        <v>I</v>
      </c>
      <c r="D15" s="64" t="str">
        <f t="shared" si="13"/>
        <v>F</v>
      </c>
      <c r="E15" s="37" t="s">
        <v>428</v>
      </c>
      <c r="F15" s="37">
        <v>10</v>
      </c>
      <c r="G15" s="55">
        <v>458</v>
      </c>
      <c r="H15" s="37" t="s">
        <v>83</v>
      </c>
      <c r="I15" s="19">
        <v>1</v>
      </c>
      <c r="J15" s="52" t="s">
        <v>262</v>
      </c>
      <c r="K15" s="38">
        <v>22.12</v>
      </c>
      <c r="L15" s="39">
        <f t="shared" si="14"/>
        <v>0</v>
      </c>
      <c r="M15" s="48" t="s">
        <v>305</v>
      </c>
      <c r="N15" s="34">
        <v>0.02</v>
      </c>
      <c r="O15" s="35">
        <f t="shared" si="16"/>
        <v>7</v>
      </c>
      <c r="P15" s="41">
        <f t="shared" si="6"/>
        <v>22.5624</v>
      </c>
    </row>
    <row r="16" spans="1:16" x14ac:dyDescent="0.3">
      <c r="A16" s="64">
        <f t="shared" si="15"/>
        <v>10</v>
      </c>
      <c r="B16" s="63" t="str">
        <f t="shared" si="11"/>
        <v>CN</v>
      </c>
      <c r="C16" s="64" t="str">
        <f t="shared" si="12"/>
        <v>I</v>
      </c>
      <c r="D16" s="64" t="str">
        <f t="shared" si="13"/>
        <v>F</v>
      </c>
      <c r="E16" s="37" t="s">
        <v>429</v>
      </c>
      <c r="F16" s="37">
        <v>10</v>
      </c>
      <c r="G16" s="55">
        <v>458</v>
      </c>
      <c r="H16" s="37" t="s">
        <v>83</v>
      </c>
      <c r="I16" s="19" t="s">
        <v>12</v>
      </c>
      <c r="J16" s="52" t="s">
        <v>263</v>
      </c>
      <c r="K16" s="38">
        <v>14.12</v>
      </c>
      <c r="L16" s="39">
        <f t="shared" si="14"/>
        <v>0.5</v>
      </c>
      <c r="M16" s="48" t="s">
        <v>306</v>
      </c>
      <c r="N16" s="34">
        <v>0.02</v>
      </c>
      <c r="O16" s="35">
        <f t="shared" si="16"/>
        <v>6</v>
      </c>
      <c r="P16" s="41">
        <f t="shared" si="6"/>
        <v>14.9024</v>
      </c>
    </row>
    <row r="17" spans="1:16" x14ac:dyDescent="0.3">
      <c r="A17" s="64">
        <f t="shared" si="15"/>
        <v>10</v>
      </c>
      <c r="B17" s="63" t="str">
        <f t="shared" si="11"/>
        <v>CN</v>
      </c>
      <c r="C17" s="64" t="str">
        <f t="shared" si="12"/>
        <v>I</v>
      </c>
      <c r="D17" s="64" t="str">
        <f t="shared" si="13"/>
        <v>F</v>
      </c>
      <c r="E17" s="37" t="s">
        <v>430</v>
      </c>
      <c r="F17" s="37">
        <v>10</v>
      </c>
      <c r="G17" s="55">
        <v>458</v>
      </c>
      <c r="H17" s="37" t="s">
        <v>83</v>
      </c>
      <c r="I17" s="19">
        <v>1</v>
      </c>
      <c r="J17" s="52" t="s">
        <v>264</v>
      </c>
      <c r="K17" s="38">
        <v>11.5</v>
      </c>
      <c r="L17" s="39">
        <f t="shared" si="14"/>
        <v>0</v>
      </c>
      <c r="M17" s="48" t="s">
        <v>307</v>
      </c>
      <c r="N17" s="34">
        <v>0.02</v>
      </c>
      <c r="O17" s="35">
        <f t="shared" si="16"/>
        <v>7</v>
      </c>
      <c r="P17" s="41">
        <f t="shared" si="6"/>
        <v>11.73</v>
      </c>
    </row>
  </sheetData>
  <phoneticPr fontId="8" type="noConversion"/>
  <conditionalFormatting sqref="E6:E17">
    <cfRule type="duplicateValues" dxfId="2" priority="20" stopIfTrue="1"/>
  </conditionalFormatting>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AF75F6-EF1D-4878-B5FE-5D51B401A9A2}">
  <dimension ref="A1:P78"/>
  <sheetViews>
    <sheetView workbookViewId="0">
      <selection activeCell="W23" sqref="W23"/>
    </sheetView>
  </sheetViews>
  <sheetFormatPr defaultRowHeight="14.4" x14ac:dyDescent="0.3"/>
  <cols>
    <col min="1" max="1" width="9.109375" style="66" bestFit="1" customWidth="1"/>
    <col min="2" max="2" width="10.21875" style="66" bestFit="1" customWidth="1"/>
    <col min="3" max="3" width="5.77734375" style="66" bestFit="1" customWidth="1"/>
    <col min="4" max="4" width="6.88671875" style="66" bestFit="1" customWidth="1"/>
    <col min="5" max="5" width="10.88671875" style="66" bestFit="1" customWidth="1"/>
    <col min="6" max="6" width="3.88671875" style="66" bestFit="1" customWidth="1"/>
    <col min="7" max="7" width="6.44140625" style="65" bestFit="1" customWidth="1"/>
    <col min="8" max="8" width="4.109375" bestFit="1" customWidth="1"/>
    <col min="9" max="9" width="4.77734375" bestFit="1" customWidth="1"/>
    <col min="10" max="10" width="10.5546875" style="49" bestFit="1" customWidth="1"/>
    <col min="11" max="11" width="7.5546875" bestFit="1" customWidth="1"/>
    <col min="12" max="12" width="5" bestFit="1" customWidth="1"/>
    <col min="13" max="13" width="11" style="49" bestFit="1" customWidth="1"/>
    <col min="14" max="14" width="9.5546875" bestFit="1" customWidth="1"/>
    <col min="16" max="16" width="14.33203125" bestFit="1" customWidth="1"/>
  </cols>
  <sheetData>
    <row r="1" spans="1:16" ht="43.2" x14ac:dyDescent="0.3">
      <c r="A1" s="60" t="s">
        <v>68</v>
      </c>
      <c r="B1" s="60" t="s">
        <v>69</v>
      </c>
      <c r="C1" s="60" t="s">
        <v>70</v>
      </c>
      <c r="D1" s="60" t="s">
        <v>38</v>
      </c>
      <c r="E1" s="60" t="s">
        <v>71</v>
      </c>
      <c r="F1" s="67" t="s">
        <v>72</v>
      </c>
      <c r="G1" s="68" t="s">
        <v>73</v>
      </c>
      <c r="H1" s="24" t="s">
        <v>74</v>
      </c>
      <c r="I1" s="24" t="s">
        <v>75</v>
      </c>
      <c r="J1" s="50" t="s">
        <v>209</v>
      </c>
      <c r="K1" s="25" t="s">
        <v>77</v>
      </c>
      <c r="L1" s="26" t="s">
        <v>78</v>
      </c>
      <c r="M1" s="46" t="s">
        <v>79</v>
      </c>
      <c r="N1" s="27" t="s">
        <v>80</v>
      </c>
      <c r="O1" s="28" t="s">
        <v>81</v>
      </c>
      <c r="P1" s="27" t="s">
        <v>82</v>
      </c>
    </row>
    <row r="2" spans="1:16" x14ac:dyDescent="0.3">
      <c r="A2" s="44">
        <f t="shared" ref="A2:A65" si="0">+F2</f>
        <v>10</v>
      </c>
      <c r="B2" s="61" t="str">
        <f t="shared" ref="B2:B65" si="1">VLOOKUP(A2,WH_LU,3,FALSE)</f>
        <v>CN</v>
      </c>
      <c r="C2" s="44" t="str">
        <f t="shared" ref="C2:C65" si="2">IF(H2="S","S",VLOOKUP(G2,dept_lu,2,FALSE))</f>
        <v>D</v>
      </c>
      <c r="D2" s="44" t="str">
        <f t="shared" ref="D2:D65" si="3">IF(H2="H",VLOOKUP(G2,dept_lu,3,FALSE),"F")</f>
        <v>V</v>
      </c>
      <c r="E2" s="62" t="s">
        <v>332</v>
      </c>
      <c r="F2" s="30">
        <v>10</v>
      </c>
      <c r="G2" s="54">
        <v>311</v>
      </c>
      <c r="H2" s="30" t="s">
        <v>83</v>
      </c>
      <c r="I2" s="31">
        <v>1</v>
      </c>
      <c r="J2" s="51" t="s">
        <v>210</v>
      </c>
      <c r="K2" s="32">
        <v>11.5</v>
      </c>
      <c r="L2" s="33">
        <f t="shared" ref="L2:L65" si="4">IF(H2="H",VLOOKUP(I2,Diff_LU,2,FALSE),0)</f>
        <v>0</v>
      </c>
      <c r="M2" s="47"/>
      <c r="N2" s="34"/>
      <c r="O2" s="35">
        <f t="shared" ref="O2:O65" si="5">IF(M2="",MONTH(J2),MONTH(M2))</f>
        <v>1</v>
      </c>
      <c r="P2" s="41">
        <f>(K2*(1+N2))+L2</f>
        <v>11.5</v>
      </c>
    </row>
    <row r="3" spans="1:16" x14ac:dyDescent="0.3">
      <c r="A3" s="44">
        <f t="shared" si="0"/>
        <v>10</v>
      </c>
      <c r="B3" s="61" t="str">
        <f t="shared" si="1"/>
        <v>CN</v>
      </c>
      <c r="C3" s="44" t="str">
        <f t="shared" si="2"/>
        <v>D</v>
      </c>
      <c r="D3" s="44" t="str">
        <f t="shared" si="3"/>
        <v>V</v>
      </c>
      <c r="E3" s="62" t="s">
        <v>333</v>
      </c>
      <c r="F3" s="30">
        <v>10</v>
      </c>
      <c r="G3" s="54">
        <v>311</v>
      </c>
      <c r="H3" s="30" t="s">
        <v>83</v>
      </c>
      <c r="I3" s="31" t="s">
        <v>8</v>
      </c>
      <c r="J3" s="51" t="s">
        <v>211</v>
      </c>
      <c r="K3" s="32">
        <v>11.5</v>
      </c>
      <c r="L3" s="33">
        <f t="shared" si="4"/>
        <v>0.35</v>
      </c>
      <c r="M3" s="47"/>
      <c r="N3" s="34"/>
      <c r="O3" s="35">
        <f t="shared" si="5"/>
        <v>3</v>
      </c>
      <c r="P3" s="41">
        <f t="shared" ref="P3:P66" si="6">(K3*(1+N3))+L3</f>
        <v>11.85</v>
      </c>
    </row>
    <row r="4" spans="1:16" x14ac:dyDescent="0.3">
      <c r="A4" s="44">
        <f t="shared" si="0"/>
        <v>10</v>
      </c>
      <c r="B4" s="61" t="str">
        <f t="shared" si="1"/>
        <v>CN</v>
      </c>
      <c r="C4" s="44" t="str">
        <f t="shared" si="2"/>
        <v>D</v>
      </c>
      <c r="D4" s="44" t="str">
        <f t="shared" si="3"/>
        <v>V</v>
      </c>
      <c r="E4" s="62" t="s">
        <v>334</v>
      </c>
      <c r="F4" s="30">
        <v>10</v>
      </c>
      <c r="G4" s="54">
        <v>312</v>
      </c>
      <c r="H4" s="30" t="s">
        <v>83</v>
      </c>
      <c r="I4" s="31">
        <v>1</v>
      </c>
      <c r="J4" s="51" t="s">
        <v>212</v>
      </c>
      <c r="K4" s="32">
        <v>11.5</v>
      </c>
      <c r="L4" s="33">
        <f t="shared" si="4"/>
        <v>0</v>
      </c>
      <c r="M4" s="47"/>
      <c r="N4" s="34"/>
      <c r="O4" s="35">
        <f t="shared" si="5"/>
        <v>4</v>
      </c>
      <c r="P4" s="41">
        <f t="shared" si="6"/>
        <v>11.5</v>
      </c>
    </row>
    <row r="5" spans="1:16" x14ac:dyDescent="0.3">
      <c r="A5" s="44">
        <f t="shared" si="0"/>
        <v>10</v>
      </c>
      <c r="B5" s="61" t="str">
        <f t="shared" si="1"/>
        <v>CN</v>
      </c>
      <c r="C5" s="44" t="str">
        <f t="shared" si="2"/>
        <v>D</v>
      </c>
      <c r="D5" s="44" t="str">
        <f t="shared" si="3"/>
        <v>V</v>
      </c>
      <c r="E5" s="62" t="s">
        <v>335</v>
      </c>
      <c r="F5" s="30">
        <v>10</v>
      </c>
      <c r="G5" s="54">
        <v>312</v>
      </c>
      <c r="H5" s="30" t="s">
        <v>83</v>
      </c>
      <c r="I5" s="31" t="s">
        <v>12</v>
      </c>
      <c r="J5" s="51" t="s">
        <v>213</v>
      </c>
      <c r="K5" s="32">
        <v>11.5</v>
      </c>
      <c r="L5" s="33">
        <f t="shared" si="4"/>
        <v>0.5</v>
      </c>
      <c r="M5" s="47"/>
      <c r="N5" s="34"/>
      <c r="O5" s="35">
        <f t="shared" si="5"/>
        <v>5</v>
      </c>
      <c r="P5" s="41">
        <f t="shared" si="6"/>
        <v>12</v>
      </c>
    </row>
    <row r="6" spans="1:16" x14ac:dyDescent="0.3">
      <c r="A6" s="44">
        <f t="shared" si="0"/>
        <v>10</v>
      </c>
      <c r="B6" s="61" t="str">
        <f t="shared" si="1"/>
        <v>CN</v>
      </c>
      <c r="C6" s="44" t="str">
        <f t="shared" si="2"/>
        <v>D</v>
      </c>
      <c r="D6" s="44" t="str">
        <f t="shared" si="3"/>
        <v>V</v>
      </c>
      <c r="E6" s="62" t="s">
        <v>336</v>
      </c>
      <c r="F6" s="30">
        <v>10</v>
      </c>
      <c r="G6" s="54">
        <v>311</v>
      </c>
      <c r="H6" s="30" t="s">
        <v>83</v>
      </c>
      <c r="I6" s="31">
        <v>1</v>
      </c>
      <c r="J6" s="51" t="s">
        <v>214</v>
      </c>
      <c r="K6" s="32">
        <v>11.5</v>
      </c>
      <c r="L6" s="33">
        <f t="shared" si="4"/>
        <v>0</v>
      </c>
      <c r="M6" s="47"/>
      <c r="N6" s="34"/>
      <c r="O6" s="35">
        <f t="shared" si="5"/>
        <v>6</v>
      </c>
      <c r="P6" s="41">
        <f t="shared" si="6"/>
        <v>11.5</v>
      </c>
    </row>
    <row r="7" spans="1:16" x14ac:dyDescent="0.3">
      <c r="A7" s="44">
        <f t="shared" si="0"/>
        <v>10</v>
      </c>
      <c r="B7" s="61" t="str">
        <f t="shared" si="1"/>
        <v>CN</v>
      </c>
      <c r="C7" s="44" t="str">
        <f t="shared" si="2"/>
        <v>D</v>
      </c>
      <c r="D7" s="44" t="str">
        <f t="shared" si="3"/>
        <v>V</v>
      </c>
      <c r="E7" s="62" t="s">
        <v>337</v>
      </c>
      <c r="F7" s="30">
        <v>10</v>
      </c>
      <c r="G7" s="54">
        <v>311</v>
      </c>
      <c r="H7" s="30" t="s">
        <v>83</v>
      </c>
      <c r="I7" s="31">
        <v>1</v>
      </c>
      <c r="J7" s="51" t="s">
        <v>214</v>
      </c>
      <c r="K7" s="32">
        <v>11.5</v>
      </c>
      <c r="L7" s="33">
        <f t="shared" si="4"/>
        <v>0</v>
      </c>
      <c r="M7" s="47"/>
      <c r="N7" s="34"/>
      <c r="O7" s="35">
        <f t="shared" si="5"/>
        <v>6</v>
      </c>
      <c r="P7" s="41">
        <f t="shared" si="6"/>
        <v>11.5</v>
      </c>
    </row>
    <row r="8" spans="1:16" x14ac:dyDescent="0.3">
      <c r="A8" s="44">
        <f t="shared" si="0"/>
        <v>10</v>
      </c>
      <c r="B8" s="61" t="str">
        <f t="shared" si="1"/>
        <v>CN</v>
      </c>
      <c r="C8" s="44" t="str">
        <f t="shared" si="2"/>
        <v>D</v>
      </c>
      <c r="D8" s="44" t="str">
        <f t="shared" si="3"/>
        <v>V</v>
      </c>
      <c r="E8" s="62" t="s">
        <v>338</v>
      </c>
      <c r="F8" s="30">
        <v>10</v>
      </c>
      <c r="G8" s="54">
        <v>311</v>
      </c>
      <c r="H8" s="30" t="s">
        <v>83</v>
      </c>
      <c r="I8" s="31">
        <v>1</v>
      </c>
      <c r="J8" s="51" t="s">
        <v>214</v>
      </c>
      <c r="K8" s="32">
        <v>11.5</v>
      </c>
      <c r="L8" s="33">
        <f t="shared" si="4"/>
        <v>0</v>
      </c>
      <c r="M8" s="47"/>
      <c r="N8" s="34"/>
      <c r="O8" s="35">
        <f t="shared" si="5"/>
        <v>6</v>
      </c>
      <c r="P8" s="41">
        <f t="shared" si="6"/>
        <v>11.5</v>
      </c>
    </row>
    <row r="9" spans="1:16" x14ac:dyDescent="0.3">
      <c r="A9" s="44">
        <f t="shared" si="0"/>
        <v>10</v>
      </c>
      <c r="B9" s="61" t="str">
        <f t="shared" si="1"/>
        <v>CN</v>
      </c>
      <c r="C9" s="44" t="str">
        <f t="shared" si="2"/>
        <v>I</v>
      </c>
      <c r="D9" s="44" t="str">
        <f t="shared" si="3"/>
        <v>F</v>
      </c>
      <c r="E9" s="62" t="s">
        <v>84</v>
      </c>
      <c r="F9" s="30">
        <v>10</v>
      </c>
      <c r="G9" s="54">
        <v>458</v>
      </c>
      <c r="H9" s="30" t="s">
        <v>83</v>
      </c>
      <c r="I9" s="31" t="s">
        <v>12</v>
      </c>
      <c r="J9" s="51" t="s">
        <v>215</v>
      </c>
      <c r="K9" s="32">
        <v>22</v>
      </c>
      <c r="L9" s="33">
        <f t="shared" si="4"/>
        <v>0.5</v>
      </c>
      <c r="M9" s="47"/>
      <c r="N9" s="34"/>
      <c r="O9" s="35">
        <f t="shared" si="5"/>
        <v>10</v>
      </c>
      <c r="P9" s="41">
        <f t="shared" si="6"/>
        <v>22.5</v>
      </c>
    </row>
    <row r="10" spans="1:16" x14ac:dyDescent="0.3">
      <c r="A10" s="44">
        <f t="shared" si="0"/>
        <v>10</v>
      </c>
      <c r="B10" s="61" t="str">
        <f t="shared" si="1"/>
        <v>CN</v>
      </c>
      <c r="C10" s="44" t="str">
        <f t="shared" si="2"/>
        <v>D</v>
      </c>
      <c r="D10" s="44" t="str">
        <f t="shared" si="3"/>
        <v>V</v>
      </c>
      <c r="E10" s="37" t="s">
        <v>370</v>
      </c>
      <c r="F10" s="37">
        <v>10</v>
      </c>
      <c r="G10" s="55">
        <v>311</v>
      </c>
      <c r="H10" s="37" t="s">
        <v>83</v>
      </c>
      <c r="I10" s="19" t="s">
        <v>8</v>
      </c>
      <c r="J10" s="52" t="s">
        <v>216</v>
      </c>
      <c r="K10" s="38">
        <v>12</v>
      </c>
      <c r="L10" s="39">
        <f t="shared" si="4"/>
        <v>0.35</v>
      </c>
      <c r="M10" s="48" t="s">
        <v>272</v>
      </c>
      <c r="N10" s="34">
        <f t="shared" ref="N10:N73" ca="1" si="7">IF(H10="H",N$12,IF(H10="S",O$12,"error"))</f>
        <v>0.02</v>
      </c>
      <c r="O10" s="35">
        <f t="shared" si="5"/>
        <v>3</v>
      </c>
      <c r="P10" s="41">
        <f t="shared" ca="1" si="6"/>
        <v>12.59</v>
      </c>
    </row>
    <row r="11" spans="1:16" x14ac:dyDescent="0.3">
      <c r="A11" s="44">
        <f t="shared" si="0"/>
        <v>10</v>
      </c>
      <c r="B11" s="61" t="str">
        <f t="shared" si="1"/>
        <v>CN</v>
      </c>
      <c r="C11" s="44" t="str">
        <f t="shared" si="2"/>
        <v>D</v>
      </c>
      <c r="D11" s="44" t="str">
        <f t="shared" si="3"/>
        <v>V</v>
      </c>
      <c r="E11" s="37" t="s">
        <v>371</v>
      </c>
      <c r="F11" s="37">
        <v>10</v>
      </c>
      <c r="G11" s="55">
        <v>311</v>
      </c>
      <c r="H11" s="37" t="s">
        <v>83</v>
      </c>
      <c r="I11" s="19" t="s">
        <v>12</v>
      </c>
      <c r="J11" s="52" t="s">
        <v>217</v>
      </c>
      <c r="K11" s="38">
        <v>11.5</v>
      </c>
      <c r="L11" s="39">
        <f t="shared" si="4"/>
        <v>0.5</v>
      </c>
      <c r="M11" s="48" t="s">
        <v>88</v>
      </c>
      <c r="N11" s="34">
        <f t="shared" ca="1" si="7"/>
        <v>0.02</v>
      </c>
      <c r="O11" s="35">
        <f t="shared" si="5"/>
        <v>11</v>
      </c>
      <c r="P11" s="41">
        <f t="shared" ca="1" si="6"/>
        <v>12.23</v>
      </c>
    </row>
    <row r="12" spans="1:16" x14ac:dyDescent="0.3">
      <c r="A12" s="44">
        <f t="shared" si="0"/>
        <v>10</v>
      </c>
      <c r="B12" s="61" t="str">
        <f t="shared" si="1"/>
        <v>CN</v>
      </c>
      <c r="C12" s="44" t="str">
        <f t="shared" si="2"/>
        <v>D</v>
      </c>
      <c r="D12" s="44" t="str">
        <f t="shared" si="3"/>
        <v>V</v>
      </c>
      <c r="E12" s="37" t="s">
        <v>372</v>
      </c>
      <c r="F12" s="37">
        <v>10</v>
      </c>
      <c r="G12" s="55">
        <v>311</v>
      </c>
      <c r="H12" s="37" t="s">
        <v>83</v>
      </c>
      <c r="I12" s="19" t="s">
        <v>12</v>
      </c>
      <c r="J12" s="52" t="s">
        <v>218</v>
      </c>
      <c r="K12" s="38">
        <v>11.5</v>
      </c>
      <c r="L12" s="39">
        <f t="shared" si="4"/>
        <v>0.5</v>
      </c>
      <c r="M12" s="48" t="s">
        <v>90</v>
      </c>
      <c r="N12" s="34">
        <f t="shared" ca="1" si="7"/>
        <v>0.02</v>
      </c>
      <c r="O12" s="35">
        <f t="shared" si="5"/>
        <v>12</v>
      </c>
      <c r="P12" s="41">
        <f t="shared" ca="1" si="6"/>
        <v>12.23</v>
      </c>
    </row>
    <row r="13" spans="1:16" x14ac:dyDescent="0.3">
      <c r="A13" s="44">
        <f t="shared" si="0"/>
        <v>10</v>
      </c>
      <c r="B13" s="61" t="str">
        <f t="shared" si="1"/>
        <v>CN</v>
      </c>
      <c r="C13" s="44" t="str">
        <f t="shared" si="2"/>
        <v>D</v>
      </c>
      <c r="D13" s="44" t="str">
        <f t="shared" si="3"/>
        <v>V</v>
      </c>
      <c r="E13" s="37" t="s">
        <v>373</v>
      </c>
      <c r="F13" s="37">
        <v>10</v>
      </c>
      <c r="G13" s="55">
        <v>311</v>
      </c>
      <c r="H13" s="37" t="s">
        <v>83</v>
      </c>
      <c r="I13" s="19">
        <v>1</v>
      </c>
      <c r="J13" s="52" t="s">
        <v>219</v>
      </c>
      <c r="K13" s="38">
        <v>14.75</v>
      </c>
      <c r="L13" s="39">
        <f t="shared" si="4"/>
        <v>0</v>
      </c>
      <c r="M13" s="48" t="s">
        <v>273</v>
      </c>
      <c r="N13" s="34">
        <f t="shared" ca="1" si="7"/>
        <v>0.02</v>
      </c>
      <c r="O13" s="35">
        <f t="shared" si="5"/>
        <v>6</v>
      </c>
      <c r="P13" s="41">
        <f t="shared" ca="1" si="6"/>
        <v>15.045</v>
      </c>
    </row>
    <row r="14" spans="1:16" x14ac:dyDescent="0.3">
      <c r="A14" s="44">
        <f t="shared" si="0"/>
        <v>10</v>
      </c>
      <c r="B14" s="61" t="str">
        <f t="shared" si="1"/>
        <v>CN</v>
      </c>
      <c r="C14" s="44" t="str">
        <f t="shared" si="2"/>
        <v>D</v>
      </c>
      <c r="D14" s="44" t="str">
        <f t="shared" si="3"/>
        <v>V</v>
      </c>
      <c r="E14" s="37" t="s">
        <v>374</v>
      </c>
      <c r="F14" s="37">
        <v>10</v>
      </c>
      <c r="G14" s="55">
        <v>311</v>
      </c>
      <c r="H14" s="37" t="s">
        <v>83</v>
      </c>
      <c r="I14" s="19">
        <v>1</v>
      </c>
      <c r="J14" s="52" t="s">
        <v>93</v>
      </c>
      <c r="K14" s="38">
        <v>12.82</v>
      </c>
      <c r="L14" s="39">
        <f t="shared" si="4"/>
        <v>0</v>
      </c>
      <c r="M14" s="48" t="s">
        <v>94</v>
      </c>
      <c r="N14" s="34">
        <f t="shared" ca="1" si="7"/>
        <v>0.02</v>
      </c>
      <c r="O14" s="35">
        <f t="shared" si="5"/>
        <v>10</v>
      </c>
      <c r="P14" s="41">
        <f t="shared" ca="1" si="6"/>
        <v>13.076400000000001</v>
      </c>
    </row>
    <row r="15" spans="1:16" x14ac:dyDescent="0.3">
      <c r="A15" s="44">
        <f t="shared" si="0"/>
        <v>10</v>
      </c>
      <c r="B15" s="61" t="str">
        <f t="shared" si="1"/>
        <v>CN</v>
      </c>
      <c r="C15" s="44" t="str">
        <f t="shared" si="2"/>
        <v>D</v>
      </c>
      <c r="D15" s="44" t="str">
        <f t="shared" si="3"/>
        <v>V</v>
      </c>
      <c r="E15" s="37" t="s">
        <v>375</v>
      </c>
      <c r="F15" s="37">
        <v>10</v>
      </c>
      <c r="G15" s="55">
        <v>311</v>
      </c>
      <c r="H15" s="37" t="s">
        <v>83</v>
      </c>
      <c r="I15" s="19" t="s">
        <v>12</v>
      </c>
      <c r="J15" s="52" t="s">
        <v>220</v>
      </c>
      <c r="K15" s="38">
        <v>22.12</v>
      </c>
      <c r="L15" s="39">
        <f t="shared" si="4"/>
        <v>0.5</v>
      </c>
      <c r="M15" s="48" t="s">
        <v>274</v>
      </c>
      <c r="N15" s="34">
        <f t="shared" ca="1" si="7"/>
        <v>0.02</v>
      </c>
      <c r="O15" s="35">
        <f t="shared" si="5"/>
        <v>6</v>
      </c>
      <c r="P15" s="41">
        <f t="shared" ca="1" si="6"/>
        <v>23.0624</v>
      </c>
    </row>
    <row r="16" spans="1:16" x14ac:dyDescent="0.3">
      <c r="A16" s="44">
        <f t="shared" si="0"/>
        <v>10</v>
      </c>
      <c r="B16" s="61" t="str">
        <f t="shared" si="1"/>
        <v>CN</v>
      </c>
      <c r="C16" s="44" t="str">
        <f t="shared" si="2"/>
        <v>D</v>
      </c>
      <c r="D16" s="44" t="str">
        <f t="shared" si="3"/>
        <v>V</v>
      </c>
      <c r="E16" s="37" t="s">
        <v>376</v>
      </c>
      <c r="F16" s="37">
        <v>10</v>
      </c>
      <c r="G16" s="55">
        <v>311</v>
      </c>
      <c r="H16" s="37" t="s">
        <v>83</v>
      </c>
      <c r="I16" s="19">
        <v>1</v>
      </c>
      <c r="J16" s="52" t="s">
        <v>221</v>
      </c>
      <c r="K16" s="38">
        <v>14.5</v>
      </c>
      <c r="L16" s="39">
        <f t="shared" si="4"/>
        <v>0</v>
      </c>
      <c r="M16" s="48" t="s">
        <v>275</v>
      </c>
      <c r="N16" s="34">
        <f t="shared" ca="1" si="7"/>
        <v>0.02</v>
      </c>
      <c r="O16" s="35">
        <f t="shared" si="5"/>
        <v>6</v>
      </c>
      <c r="P16" s="41">
        <f t="shared" ca="1" si="6"/>
        <v>14.790000000000001</v>
      </c>
    </row>
    <row r="17" spans="1:16" x14ac:dyDescent="0.3">
      <c r="A17" s="44">
        <f t="shared" si="0"/>
        <v>10</v>
      </c>
      <c r="B17" s="61" t="str">
        <f t="shared" si="1"/>
        <v>CN</v>
      </c>
      <c r="C17" s="44" t="str">
        <f t="shared" si="2"/>
        <v>D</v>
      </c>
      <c r="D17" s="44" t="str">
        <f t="shared" si="3"/>
        <v>V</v>
      </c>
      <c r="E17" s="37" t="s">
        <v>377</v>
      </c>
      <c r="F17" s="37">
        <v>10</v>
      </c>
      <c r="G17" s="55">
        <v>311</v>
      </c>
      <c r="H17" s="37" t="s">
        <v>83</v>
      </c>
      <c r="I17" s="19" t="s">
        <v>8</v>
      </c>
      <c r="J17" s="52" t="s">
        <v>222</v>
      </c>
      <c r="K17" s="38">
        <v>11.5</v>
      </c>
      <c r="L17" s="39">
        <f t="shared" si="4"/>
        <v>0.35</v>
      </c>
      <c r="M17" s="48" t="s">
        <v>276</v>
      </c>
      <c r="N17" s="34">
        <f t="shared" ca="1" si="7"/>
        <v>0.02</v>
      </c>
      <c r="O17" s="35">
        <f t="shared" si="5"/>
        <v>3</v>
      </c>
      <c r="P17" s="41">
        <f t="shared" ca="1" si="6"/>
        <v>12.08</v>
      </c>
    </row>
    <row r="18" spans="1:16" x14ac:dyDescent="0.3">
      <c r="A18" s="44">
        <f t="shared" si="0"/>
        <v>10</v>
      </c>
      <c r="B18" s="61" t="str">
        <f t="shared" si="1"/>
        <v>CN</v>
      </c>
      <c r="C18" s="44" t="str">
        <f t="shared" si="2"/>
        <v>D</v>
      </c>
      <c r="D18" s="44" t="str">
        <f t="shared" si="3"/>
        <v>V</v>
      </c>
      <c r="E18" s="37" t="s">
        <v>378</v>
      </c>
      <c r="F18" s="37">
        <v>10</v>
      </c>
      <c r="G18" s="55">
        <v>311</v>
      </c>
      <c r="H18" s="37" t="s">
        <v>83</v>
      </c>
      <c r="I18" s="19">
        <v>1</v>
      </c>
      <c r="J18" s="52" t="s">
        <v>223</v>
      </c>
      <c r="K18" s="38">
        <v>11.5</v>
      </c>
      <c r="L18" s="39">
        <f t="shared" si="4"/>
        <v>0</v>
      </c>
      <c r="M18" s="48" t="s">
        <v>277</v>
      </c>
      <c r="N18" s="34">
        <f t="shared" ca="1" si="7"/>
        <v>0.02</v>
      </c>
      <c r="O18" s="35">
        <f t="shared" si="5"/>
        <v>1</v>
      </c>
      <c r="P18" s="41">
        <f t="shared" ca="1" si="6"/>
        <v>11.73</v>
      </c>
    </row>
    <row r="19" spans="1:16" x14ac:dyDescent="0.3">
      <c r="A19" s="44">
        <f t="shared" si="0"/>
        <v>10</v>
      </c>
      <c r="B19" s="61" t="str">
        <f t="shared" si="1"/>
        <v>CN</v>
      </c>
      <c r="C19" s="44" t="str">
        <f t="shared" si="2"/>
        <v>D</v>
      </c>
      <c r="D19" s="44" t="str">
        <f t="shared" si="3"/>
        <v>V</v>
      </c>
      <c r="E19" s="37" t="s">
        <v>379</v>
      </c>
      <c r="F19" s="37">
        <v>10</v>
      </c>
      <c r="G19" s="55">
        <v>311</v>
      </c>
      <c r="H19" s="37" t="s">
        <v>83</v>
      </c>
      <c r="I19" s="19" t="s">
        <v>8</v>
      </c>
      <c r="J19" s="52" t="s">
        <v>103</v>
      </c>
      <c r="K19" s="38">
        <v>14.75</v>
      </c>
      <c r="L19" s="39">
        <f t="shared" si="4"/>
        <v>0.35</v>
      </c>
      <c r="M19" s="48" t="s">
        <v>278</v>
      </c>
      <c r="N19" s="34">
        <f t="shared" ca="1" si="7"/>
        <v>0.02</v>
      </c>
      <c r="O19" s="35">
        <f t="shared" si="5"/>
        <v>6</v>
      </c>
      <c r="P19" s="41">
        <f t="shared" ca="1" si="6"/>
        <v>15.395</v>
      </c>
    </row>
    <row r="20" spans="1:16" x14ac:dyDescent="0.3">
      <c r="A20" s="44">
        <f t="shared" si="0"/>
        <v>10</v>
      </c>
      <c r="B20" s="61" t="str">
        <f t="shared" si="1"/>
        <v>CN</v>
      </c>
      <c r="C20" s="44" t="str">
        <f t="shared" si="2"/>
        <v>D</v>
      </c>
      <c r="D20" s="44" t="str">
        <f t="shared" si="3"/>
        <v>V</v>
      </c>
      <c r="E20" s="37" t="s">
        <v>380</v>
      </c>
      <c r="F20" s="37">
        <v>10</v>
      </c>
      <c r="G20" s="55">
        <v>311</v>
      </c>
      <c r="H20" s="37" t="s">
        <v>83</v>
      </c>
      <c r="I20" s="19" t="s">
        <v>8</v>
      </c>
      <c r="J20" s="52" t="s">
        <v>224</v>
      </c>
      <c r="K20" s="38">
        <v>14.75</v>
      </c>
      <c r="L20" s="39">
        <f t="shared" si="4"/>
        <v>0.35</v>
      </c>
      <c r="M20" s="48" t="s">
        <v>279</v>
      </c>
      <c r="N20" s="34">
        <f t="shared" ca="1" si="7"/>
        <v>0.02</v>
      </c>
      <c r="O20" s="35">
        <f t="shared" si="5"/>
        <v>2</v>
      </c>
      <c r="P20" s="41">
        <f t="shared" ca="1" si="6"/>
        <v>15.395</v>
      </c>
    </row>
    <row r="21" spans="1:16" x14ac:dyDescent="0.3">
      <c r="A21" s="44">
        <f t="shared" si="0"/>
        <v>10</v>
      </c>
      <c r="B21" s="61" t="str">
        <f t="shared" si="1"/>
        <v>CN</v>
      </c>
      <c r="C21" s="44" t="str">
        <f t="shared" si="2"/>
        <v>D</v>
      </c>
      <c r="D21" s="44" t="str">
        <f t="shared" si="3"/>
        <v>V</v>
      </c>
      <c r="E21" s="37" t="s">
        <v>381</v>
      </c>
      <c r="F21" s="37">
        <v>10</v>
      </c>
      <c r="G21" s="55">
        <v>311</v>
      </c>
      <c r="H21" s="37" t="s">
        <v>83</v>
      </c>
      <c r="I21" s="19">
        <v>1</v>
      </c>
      <c r="J21" s="52" t="s">
        <v>225</v>
      </c>
      <c r="K21" s="38">
        <v>12.82</v>
      </c>
      <c r="L21" s="39">
        <f t="shared" si="4"/>
        <v>0</v>
      </c>
      <c r="M21" s="48" t="s">
        <v>108</v>
      </c>
      <c r="N21" s="34">
        <f t="shared" ca="1" si="7"/>
        <v>0.02</v>
      </c>
      <c r="O21" s="35">
        <f t="shared" si="5"/>
        <v>11</v>
      </c>
      <c r="P21" s="41">
        <f t="shared" ca="1" si="6"/>
        <v>13.076400000000001</v>
      </c>
    </row>
    <row r="22" spans="1:16" x14ac:dyDescent="0.3">
      <c r="A22" s="44">
        <f t="shared" si="0"/>
        <v>10</v>
      </c>
      <c r="B22" s="61" t="str">
        <f t="shared" si="1"/>
        <v>CN</v>
      </c>
      <c r="C22" s="44" t="str">
        <f t="shared" si="2"/>
        <v>D</v>
      </c>
      <c r="D22" s="44" t="str">
        <f t="shared" si="3"/>
        <v>V</v>
      </c>
      <c r="E22" s="37" t="s">
        <v>382</v>
      </c>
      <c r="F22" s="37">
        <v>10</v>
      </c>
      <c r="G22" s="55">
        <v>311</v>
      </c>
      <c r="H22" s="37" t="s">
        <v>83</v>
      </c>
      <c r="I22" s="19">
        <v>1</v>
      </c>
      <c r="J22" s="52" t="s">
        <v>226</v>
      </c>
      <c r="K22" s="38">
        <v>14.12</v>
      </c>
      <c r="L22" s="39">
        <f t="shared" si="4"/>
        <v>0</v>
      </c>
      <c r="M22" s="48" t="s">
        <v>280</v>
      </c>
      <c r="N22" s="34">
        <f t="shared" ca="1" si="7"/>
        <v>0.02</v>
      </c>
      <c r="O22" s="35">
        <f t="shared" si="5"/>
        <v>12</v>
      </c>
      <c r="P22" s="41">
        <f t="shared" ca="1" si="6"/>
        <v>14.4024</v>
      </c>
    </row>
    <row r="23" spans="1:16" x14ac:dyDescent="0.3">
      <c r="A23" s="44">
        <f t="shared" si="0"/>
        <v>10</v>
      </c>
      <c r="B23" s="61" t="str">
        <f t="shared" si="1"/>
        <v>CN</v>
      </c>
      <c r="C23" s="44" t="str">
        <f t="shared" si="2"/>
        <v>D</v>
      </c>
      <c r="D23" s="44" t="str">
        <f t="shared" si="3"/>
        <v>V</v>
      </c>
      <c r="E23" s="37" t="s">
        <v>383</v>
      </c>
      <c r="F23" s="37">
        <v>10</v>
      </c>
      <c r="G23" s="55">
        <v>311</v>
      </c>
      <c r="H23" s="37" t="s">
        <v>83</v>
      </c>
      <c r="I23" s="19">
        <v>1</v>
      </c>
      <c r="J23" s="52" t="s">
        <v>227</v>
      </c>
      <c r="K23" s="38">
        <v>13.04</v>
      </c>
      <c r="L23" s="39">
        <f t="shared" si="4"/>
        <v>0</v>
      </c>
      <c r="M23" s="48" t="s">
        <v>88</v>
      </c>
      <c r="N23" s="34">
        <f t="shared" ca="1" si="7"/>
        <v>0.02</v>
      </c>
      <c r="O23" s="35">
        <f t="shared" si="5"/>
        <v>11</v>
      </c>
      <c r="P23" s="41">
        <f t="shared" ca="1" si="6"/>
        <v>13.300799999999999</v>
      </c>
    </row>
    <row r="24" spans="1:16" x14ac:dyDescent="0.3">
      <c r="A24" s="44">
        <f t="shared" si="0"/>
        <v>10</v>
      </c>
      <c r="B24" s="61" t="str">
        <f t="shared" si="1"/>
        <v>CN</v>
      </c>
      <c r="C24" s="44" t="str">
        <f t="shared" si="2"/>
        <v>D</v>
      </c>
      <c r="D24" s="44" t="str">
        <f t="shared" si="3"/>
        <v>V</v>
      </c>
      <c r="E24" s="37" t="s">
        <v>384</v>
      </c>
      <c r="F24" s="37">
        <v>10</v>
      </c>
      <c r="G24" s="55">
        <v>311</v>
      </c>
      <c r="H24" s="37" t="s">
        <v>83</v>
      </c>
      <c r="I24" s="19">
        <v>1</v>
      </c>
      <c r="J24" s="52" t="s">
        <v>112</v>
      </c>
      <c r="K24" s="38">
        <v>22.12</v>
      </c>
      <c r="L24" s="39">
        <f t="shared" si="4"/>
        <v>0</v>
      </c>
      <c r="M24" s="48" t="s">
        <v>281</v>
      </c>
      <c r="N24" s="34">
        <f t="shared" ca="1" si="7"/>
        <v>0.02</v>
      </c>
      <c r="O24" s="35">
        <f t="shared" si="5"/>
        <v>1</v>
      </c>
      <c r="P24" s="41">
        <f t="shared" ca="1" si="6"/>
        <v>22.5624</v>
      </c>
    </row>
    <row r="25" spans="1:16" x14ac:dyDescent="0.3">
      <c r="A25" s="44">
        <f t="shared" si="0"/>
        <v>10</v>
      </c>
      <c r="B25" s="61" t="str">
        <f t="shared" si="1"/>
        <v>CN</v>
      </c>
      <c r="C25" s="44" t="str">
        <f t="shared" si="2"/>
        <v>D</v>
      </c>
      <c r="D25" s="44" t="str">
        <f t="shared" si="3"/>
        <v>V</v>
      </c>
      <c r="E25" s="37" t="s">
        <v>385</v>
      </c>
      <c r="F25" s="37">
        <v>10</v>
      </c>
      <c r="G25" s="55">
        <v>311</v>
      </c>
      <c r="H25" s="37" t="s">
        <v>83</v>
      </c>
      <c r="I25" s="19" t="s">
        <v>8</v>
      </c>
      <c r="J25" s="52" t="s">
        <v>228</v>
      </c>
      <c r="K25" s="38">
        <v>12</v>
      </c>
      <c r="L25" s="39">
        <f t="shared" si="4"/>
        <v>0.35</v>
      </c>
      <c r="M25" s="48" t="s">
        <v>282</v>
      </c>
      <c r="N25" s="34">
        <f t="shared" ca="1" si="7"/>
        <v>0.02</v>
      </c>
      <c r="O25" s="35">
        <f t="shared" si="5"/>
        <v>5</v>
      </c>
      <c r="P25" s="41">
        <f t="shared" ca="1" si="6"/>
        <v>12.59</v>
      </c>
    </row>
    <row r="26" spans="1:16" x14ac:dyDescent="0.3">
      <c r="A26" s="44">
        <f t="shared" si="0"/>
        <v>10</v>
      </c>
      <c r="B26" s="61" t="str">
        <f t="shared" si="1"/>
        <v>CN</v>
      </c>
      <c r="C26" s="44" t="str">
        <f t="shared" si="2"/>
        <v>D</v>
      </c>
      <c r="D26" s="44" t="str">
        <f t="shared" si="3"/>
        <v>V</v>
      </c>
      <c r="E26" s="37" t="s">
        <v>386</v>
      </c>
      <c r="F26" s="37">
        <v>10</v>
      </c>
      <c r="G26" s="55">
        <v>311</v>
      </c>
      <c r="H26" s="37" t="s">
        <v>83</v>
      </c>
      <c r="I26" s="19">
        <v>1</v>
      </c>
      <c r="J26" s="52" t="s">
        <v>222</v>
      </c>
      <c r="K26" s="38">
        <v>12.32</v>
      </c>
      <c r="L26" s="39">
        <f t="shared" si="4"/>
        <v>0</v>
      </c>
      <c r="M26" s="48" t="s">
        <v>276</v>
      </c>
      <c r="N26" s="34">
        <f t="shared" ca="1" si="7"/>
        <v>0.02</v>
      </c>
      <c r="O26" s="35">
        <f t="shared" si="5"/>
        <v>3</v>
      </c>
      <c r="P26" s="41">
        <f t="shared" ca="1" si="6"/>
        <v>12.5664</v>
      </c>
    </row>
    <row r="27" spans="1:16" x14ac:dyDescent="0.3">
      <c r="A27" s="44">
        <f t="shared" si="0"/>
        <v>10</v>
      </c>
      <c r="B27" s="61" t="str">
        <f t="shared" si="1"/>
        <v>CN</v>
      </c>
      <c r="C27" s="44" t="str">
        <f t="shared" si="2"/>
        <v>D</v>
      </c>
      <c r="D27" s="44" t="str">
        <f t="shared" si="3"/>
        <v>V</v>
      </c>
      <c r="E27" s="37" t="s">
        <v>387</v>
      </c>
      <c r="F27" s="37">
        <v>10</v>
      </c>
      <c r="G27" s="55">
        <v>311</v>
      </c>
      <c r="H27" s="37" t="s">
        <v>83</v>
      </c>
      <c r="I27" s="19" t="s">
        <v>12</v>
      </c>
      <c r="J27" s="52" t="s">
        <v>229</v>
      </c>
      <c r="K27" s="38">
        <v>16.27</v>
      </c>
      <c r="L27" s="39">
        <f t="shared" si="4"/>
        <v>0.5</v>
      </c>
      <c r="M27" s="48" t="s">
        <v>283</v>
      </c>
      <c r="N27" s="34">
        <f t="shared" ca="1" si="7"/>
        <v>0.02</v>
      </c>
      <c r="O27" s="35">
        <f t="shared" si="5"/>
        <v>1</v>
      </c>
      <c r="P27" s="41">
        <f t="shared" ca="1" si="6"/>
        <v>17.095400000000001</v>
      </c>
    </row>
    <row r="28" spans="1:16" x14ac:dyDescent="0.3">
      <c r="A28" s="44">
        <f t="shared" si="0"/>
        <v>10</v>
      </c>
      <c r="B28" s="61" t="str">
        <f t="shared" si="1"/>
        <v>CN</v>
      </c>
      <c r="C28" s="44" t="str">
        <f t="shared" si="2"/>
        <v>D</v>
      </c>
      <c r="D28" s="44" t="str">
        <f t="shared" si="3"/>
        <v>V</v>
      </c>
      <c r="E28" s="37" t="s">
        <v>388</v>
      </c>
      <c r="F28" s="37">
        <v>10</v>
      </c>
      <c r="G28" s="55">
        <v>311</v>
      </c>
      <c r="H28" s="37" t="s">
        <v>83</v>
      </c>
      <c r="I28" s="19">
        <v>1</v>
      </c>
      <c r="J28" s="52" t="s">
        <v>118</v>
      </c>
      <c r="K28" s="38">
        <v>11.5</v>
      </c>
      <c r="L28" s="39">
        <f t="shared" si="4"/>
        <v>0</v>
      </c>
      <c r="M28" s="48" t="s">
        <v>284</v>
      </c>
      <c r="N28" s="34">
        <f t="shared" ca="1" si="7"/>
        <v>0.02</v>
      </c>
      <c r="O28" s="35">
        <f t="shared" si="5"/>
        <v>6</v>
      </c>
      <c r="P28" s="41">
        <f t="shared" ca="1" si="6"/>
        <v>11.73</v>
      </c>
    </row>
    <row r="29" spans="1:16" x14ac:dyDescent="0.3">
      <c r="A29" s="44">
        <f t="shared" si="0"/>
        <v>10</v>
      </c>
      <c r="B29" s="61" t="str">
        <f t="shared" si="1"/>
        <v>CN</v>
      </c>
      <c r="C29" s="44" t="str">
        <f t="shared" si="2"/>
        <v>D</v>
      </c>
      <c r="D29" s="44" t="str">
        <f t="shared" si="3"/>
        <v>V</v>
      </c>
      <c r="E29" s="37" t="s">
        <v>389</v>
      </c>
      <c r="F29" s="37">
        <v>10</v>
      </c>
      <c r="G29" s="55">
        <v>311</v>
      </c>
      <c r="H29" s="37" t="s">
        <v>83</v>
      </c>
      <c r="I29" s="19">
        <v>1</v>
      </c>
      <c r="J29" s="52" t="s">
        <v>230</v>
      </c>
      <c r="K29" s="38">
        <v>11.5</v>
      </c>
      <c r="L29" s="39">
        <f t="shared" si="4"/>
        <v>0</v>
      </c>
      <c r="M29" s="48" t="s">
        <v>285</v>
      </c>
      <c r="N29" s="34">
        <f t="shared" ca="1" si="7"/>
        <v>0.02</v>
      </c>
      <c r="O29" s="35">
        <f t="shared" si="5"/>
        <v>7</v>
      </c>
      <c r="P29" s="41">
        <f t="shared" ca="1" si="6"/>
        <v>11.73</v>
      </c>
    </row>
    <row r="30" spans="1:16" x14ac:dyDescent="0.3">
      <c r="A30" s="44">
        <f t="shared" si="0"/>
        <v>10</v>
      </c>
      <c r="B30" s="61" t="str">
        <f t="shared" si="1"/>
        <v>CN</v>
      </c>
      <c r="C30" s="44" t="str">
        <f t="shared" si="2"/>
        <v>D</v>
      </c>
      <c r="D30" s="44" t="str">
        <f t="shared" si="3"/>
        <v>V</v>
      </c>
      <c r="E30" s="37" t="s">
        <v>390</v>
      </c>
      <c r="F30" s="37">
        <v>10</v>
      </c>
      <c r="G30" s="55">
        <v>311</v>
      </c>
      <c r="H30" s="37" t="s">
        <v>83</v>
      </c>
      <c r="I30" s="19" t="s">
        <v>8</v>
      </c>
      <c r="J30" s="52" t="s">
        <v>231</v>
      </c>
      <c r="K30" s="38">
        <v>14.75</v>
      </c>
      <c r="L30" s="39">
        <f t="shared" si="4"/>
        <v>0.35</v>
      </c>
      <c r="M30" s="48" t="s">
        <v>286</v>
      </c>
      <c r="N30" s="34">
        <f t="shared" ca="1" si="7"/>
        <v>0.02</v>
      </c>
      <c r="O30" s="35">
        <f t="shared" si="5"/>
        <v>4</v>
      </c>
      <c r="P30" s="41">
        <f t="shared" ca="1" si="6"/>
        <v>15.395</v>
      </c>
    </row>
    <row r="31" spans="1:16" x14ac:dyDescent="0.3">
      <c r="A31" s="44">
        <f t="shared" si="0"/>
        <v>10</v>
      </c>
      <c r="B31" s="61" t="str">
        <f t="shared" si="1"/>
        <v>CN</v>
      </c>
      <c r="C31" s="44" t="str">
        <f t="shared" si="2"/>
        <v>D</v>
      </c>
      <c r="D31" s="44" t="str">
        <f t="shared" si="3"/>
        <v>V</v>
      </c>
      <c r="E31" s="37" t="s">
        <v>391</v>
      </c>
      <c r="F31" s="37">
        <v>10</v>
      </c>
      <c r="G31" s="55">
        <v>311</v>
      </c>
      <c r="H31" s="37" t="s">
        <v>83</v>
      </c>
      <c r="I31" s="19">
        <v>1</v>
      </c>
      <c r="J31" s="52" t="s">
        <v>232</v>
      </c>
      <c r="K31" s="38">
        <v>16.27</v>
      </c>
      <c r="L31" s="39">
        <f t="shared" si="4"/>
        <v>0</v>
      </c>
      <c r="M31" s="48" t="s">
        <v>125</v>
      </c>
      <c r="N31" s="34">
        <f t="shared" ca="1" si="7"/>
        <v>0.02</v>
      </c>
      <c r="O31" s="35">
        <f t="shared" si="5"/>
        <v>10</v>
      </c>
      <c r="P31" s="41">
        <f t="shared" ca="1" si="6"/>
        <v>16.595400000000001</v>
      </c>
    </row>
    <row r="32" spans="1:16" x14ac:dyDescent="0.3">
      <c r="A32" s="44">
        <f t="shared" si="0"/>
        <v>10</v>
      </c>
      <c r="B32" s="61" t="str">
        <f t="shared" si="1"/>
        <v>CN</v>
      </c>
      <c r="C32" s="44" t="str">
        <f t="shared" si="2"/>
        <v>D</v>
      </c>
      <c r="D32" s="44" t="str">
        <f t="shared" si="3"/>
        <v>V</v>
      </c>
      <c r="E32" s="37" t="s">
        <v>392</v>
      </c>
      <c r="F32" s="37">
        <v>10</v>
      </c>
      <c r="G32" s="55">
        <v>311</v>
      </c>
      <c r="H32" s="37" t="s">
        <v>83</v>
      </c>
      <c r="I32" s="19">
        <v>1</v>
      </c>
      <c r="J32" s="52" t="s">
        <v>220</v>
      </c>
      <c r="K32" s="38">
        <v>12</v>
      </c>
      <c r="L32" s="39">
        <f t="shared" si="4"/>
        <v>0</v>
      </c>
      <c r="M32" s="48" t="s">
        <v>126</v>
      </c>
      <c r="N32" s="34">
        <f t="shared" ca="1" si="7"/>
        <v>0.02</v>
      </c>
      <c r="O32" s="35">
        <f t="shared" si="5"/>
        <v>11</v>
      </c>
      <c r="P32" s="41">
        <f t="shared" ca="1" si="6"/>
        <v>12.24</v>
      </c>
    </row>
    <row r="33" spans="1:16" x14ac:dyDescent="0.3">
      <c r="A33" s="44">
        <f t="shared" si="0"/>
        <v>10</v>
      </c>
      <c r="B33" s="61" t="str">
        <f t="shared" si="1"/>
        <v>CN</v>
      </c>
      <c r="C33" s="44" t="str">
        <f t="shared" si="2"/>
        <v>D</v>
      </c>
      <c r="D33" s="44" t="str">
        <f t="shared" si="3"/>
        <v>V</v>
      </c>
      <c r="E33" s="37" t="s">
        <v>393</v>
      </c>
      <c r="F33" s="37">
        <v>10</v>
      </c>
      <c r="G33" s="55">
        <v>311</v>
      </c>
      <c r="H33" s="37" t="s">
        <v>83</v>
      </c>
      <c r="I33" s="19" t="s">
        <v>12</v>
      </c>
      <c r="J33" s="52" t="s">
        <v>233</v>
      </c>
      <c r="K33" s="38">
        <v>13.62</v>
      </c>
      <c r="L33" s="39">
        <f t="shared" si="4"/>
        <v>0.5</v>
      </c>
      <c r="M33" s="48" t="s">
        <v>128</v>
      </c>
      <c r="N33" s="34">
        <f t="shared" ca="1" si="7"/>
        <v>0.02</v>
      </c>
      <c r="O33" s="35">
        <f t="shared" si="5"/>
        <v>11</v>
      </c>
      <c r="P33" s="41">
        <f t="shared" ca="1" si="6"/>
        <v>14.3924</v>
      </c>
    </row>
    <row r="34" spans="1:16" x14ac:dyDescent="0.3">
      <c r="A34" s="44">
        <f t="shared" si="0"/>
        <v>10</v>
      </c>
      <c r="B34" s="61" t="str">
        <f t="shared" si="1"/>
        <v>CN</v>
      </c>
      <c r="C34" s="44" t="str">
        <f t="shared" si="2"/>
        <v>D</v>
      </c>
      <c r="D34" s="44" t="str">
        <f t="shared" si="3"/>
        <v>V</v>
      </c>
      <c r="E34" s="37" t="s">
        <v>394</v>
      </c>
      <c r="F34" s="37">
        <v>10</v>
      </c>
      <c r="G34" s="55">
        <v>311</v>
      </c>
      <c r="H34" s="37" t="s">
        <v>83</v>
      </c>
      <c r="I34" s="19">
        <v>1</v>
      </c>
      <c r="J34" s="52" t="s">
        <v>234</v>
      </c>
      <c r="K34" s="38">
        <v>11.5</v>
      </c>
      <c r="L34" s="39">
        <f t="shared" si="4"/>
        <v>0</v>
      </c>
      <c r="M34" s="48" t="s">
        <v>287</v>
      </c>
      <c r="N34" s="34">
        <f t="shared" ca="1" si="7"/>
        <v>0.02</v>
      </c>
      <c r="O34" s="35">
        <f t="shared" si="5"/>
        <v>9</v>
      </c>
      <c r="P34" s="41">
        <f t="shared" ca="1" si="6"/>
        <v>11.73</v>
      </c>
    </row>
    <row r="35" spans="1:16" x14ac:dyDescent="0.3">
      <c r="A35" s="44">
        <f t="shared" si="0"/>
        <v>10</v>
      </c>
      <c r="B35" s="61" t="str">
        <f t="shared" si="1"/>
        <v>CN</v>
      </c>
      <c r="C35" s="44" t="str">
        <f t="shared" si="2"/>
        <v>D</v>
      </c>
      <c r="D35" s="44" t="str">
        <f t="shared" si="3"/>
        <v>V</v>
      </c>
      <c r="E35" s="37" t="s">
        <v>395</v>
      </c>
      <c r="F35" s="37">
        <v>10</v>
      </c>
      <c r="G35" s="55">
        <v>311</v>
      </c>
      <c r="H35" s="37" t="s">
        <v>83</v>
      </c>
      <c r="I35" s="19">
        <v>1</v>
      </c>
      <c r="J35" s="52" t="s">
        <v>235</v>
      </c>
      <c r="K35" s="38">
        <v>16.27</v>
      </c>
      <c r="L35" s="39">
        <f t="shared" si="4"/>
        <v>0</v>
      </c>
      <c r="M35" s="48" t="s">
        <v>288</v>
      </c>
      <c r="N35" s="34">
        <f t="shared" ca="1" si="7"/>
        <v>0.02</v>
      </c>
      <c r="O35" s="35">
        <f t="shared" si="5"/>
        <v>1</v>
      </c>
      <c r="P35" s="41">
        <f t="shared" ca="1" si="6"/>
        <v>16.595400000000001</v>
      </c>
    </row>
    <row r="36" spans="1:16" x14ac:dyDescent="0.3">
      <c r="A36" s="44">
        <f t="shared" si="0"/>
        <v>10</v>
      </c>
      <c r="B36" s="61" t="str">
        <f t="shared" si="1"/>
        <v>CN</v>
      </c>
      <c r="C36" s="44" t="str">
        <f t="shared" si="2"/>
        <v>D</v>
      </c>
      <c r="D36" s="44" t="str">
        <f t="shared" si="3"/>
        <v>V</v>
      </c>
      <c r="E36" s="37" t="s">
        <v>396</v>
      </c>
      <c r="F36" s="37">
        <v>10</v>
      </c>
      <c r="G36" s="55">
        <v>311</v>
      </c>
      <c r="H36" s="37" t="s">
        <v>83</v>
      </c>
      <c r="I36" s="19">
        <v>1</v>
      </c>
      <c r="J36" s="52" t="s">
        <v>236</v>
      </c>
      <c r="K36" s="38">
        <v>11.5</v>
      </c>
      <c r="L36" s="39">
        <f t="shared" si="4"/>
        <v>0</v>
      </c>
      <c r="M36" s="48" t="s">
        <v>289</v>
      </c>
      <c r="N36" s="34">
        <f t="shared" ca="1" si="7"/>
        <v>0.02</v>
      </c>
      <c r="O36" s="35">
        <f t="shared" si="5"/>
        <v>6</v>
      </c>
      <c r="P36" s="41">
        <f t="shared" ca="1" si="6"/>
        <v>11.73</v>
      </c>
    </row>
    <row r="37" spans="1:16" x14ac:dyDescent="0.3">
      <c r="A37" s="44">
        <f t="shared" si="0"/>
        <v>10</v>
      </c>
      <c r="B37" s="61" t="str">
        <f t="shared" si="1"/>
        <v>CN</v>
      </c>
      <c r="C37" s="44" t="str">
        <f t="shared" si="2"/>
        <v>D</v>
      </c>
      <c r="D37" s="44" t="str">
        <f t="shared" si="3"/>
        <v>V</v>
      </c>
      <c r="E37" s="37" t="s">
        <v>397</v>
      </c>
      <c r="F37" s="37">
        <v>10</v>
      </c>
      <c r="G37" s="55">
        <v>311</v>
      </c>
      <c r="H37" s="37" t="s">
        <v>83</v>
      </c>
      <c r="I37" s="19" t="s">
        <v>8</v>
      </c>
      <c r="J37" s="52" t="s">
        <v>232</v>
      </c>
      <c r="K37" s="38">
        <v>15.25</v>
      </c>
      <c r="L37" s="39">
        <f t="shared" si="4"/>
        <v>0.35</v>
      </c>
      <c r="M37" s="48" t="s">
        <v>290</v>
      </c>
      <c r="N37" s="34">
        <f t="shared" ca="1" si="7"/>
        <v>0.02</v>
      </c>
      <c r="O37" s="35">
        <f t="shared" si="5"/>
        <v>5</v>
      </c>
      <c r="P37" s="41">
        <f t="shared" ca="1" si="6"/>
        <v>15.904999999999999</v>
      </c>
    </row>
    <row r="38" spans="1:16" x14ac:dyDescent="0.3">
      <c r="A38" s="44">
        <f t="shared" si="0"/>
        <v>10</v>
      </c>
      <c r="B38" s="61" t="str">
        <f t="shared" si="1"/>
        <v>CN</v>
      </c>
      <c r="C38" s="44" t="str">
        <f t="shared" si="2"/>
        <v>D</v>
      </c>
      <c r="D38" s="44" t="str">
        <f t="shared" si="3"/>
        <v>V</v>
      </c>
      <c r="E38" s="37" t="s">
        <v>398</v>
      </c>
      <c r="F38" s="37">
        <v>10</v>
      </c>
      <c r="G38" s="55">
        <v>311</v>
      </c>
      <c r="H38" s="37" t="s">
        <v>83</v>
      </c>
      <c r="I38" s="19">
        <v>1</v>
      </c>
      <c r="J38" s="52" t="s">
        <v>237</v>
      </c>
      <c r="K38" s="38">
        <v>12</v>
      </c>
      <c r="L38" s="39">
        <f t="shared" si="4"/>
        <v>0</v>
      </c>
      <c r="M38" s="48" t="s">
        <v>108</v>
      </c>
      <c r="N38" s="34">
        <f t="shared" ca="1" si="7"/>
        <v>0.02</v>
      </c>
      <c r="O38" s="35">
        <f t="shared" si="5"/>
        <v>11</v>
      </c>
      <c r="P38" s="41">
        <f t="shared" ca="1" si="6"/>
        <v>12.24</v>
      </c>
    </row>
    <row r="39" spans="1:16" x14ac:dyDescent="0.3">
      <c r="A39" s="44">
        <f t="shared" si="0"/>
        <v>10</v>
      </c>
      <c r="B39" s="61" t="str">
        <f t="shared" si="1"/>
        <v>CN</v>
      </c>
      <c r="C39" s="44" t="str">
        <f t="shared" si="2"/>
        <v>D</v>
      </c>
      <c r="D39" s="44" t="str">
        <f t="shared" si="3"/>
        <v>V</v>
      </c>
      <c r="E39" s="37" t="s">
        <v>399</v>
      </c>
      <c r="F39" s="37">
        <v>10</v>
      </c>
      <c r="G39" s="55">
        <v>311</v>
      </c>
      <c r="H39" s="37" t="s">
        <v>83</v>
      </c>
      <c r="I39" s="19">
        <v>1</v>
      </c>
      <c r="J39" s="52" t="s">
        <v>238</v>
      </c>
      <c r="K39" s="38">
        <v>11.5</v>
      </c>
      <c r="L39" s="39">
        <f t="shared" si="4"/>
        <v>0</v>
      </c>
      <c r="M39" s="48" t="s">
        <v>291</v>
      </c>
      <c r="N39" s="34">
        <f t="shared" ca="1" si="7"/>
        <v>0.02</v>
      </c>
      <c r="O39" s="35">
        <f t="shared" si="5"/>
        <v>7</v>
      </c>
      <c r="P39" s="41">
        <f t="shared" ca="1" si="6"/>
        <v>11.73</v>
      </c>
    </row>
    <row r="40" spans="1:16" x14ac:dyDescent="0.3">
      <c r="A40" s="44">
        <f t="shared" si="0"/>
        <v>10</v>
      </c>
      <c r="B40" s="61" t="str">
        <f t="shared" si="1"/>
        <v>CN</v>
      </c>
      <c r="C40" s="44" t="str">
        <f t="shared" si="2"/>
        <v>D</v>
      </c>
      <c r="D40" s="44" t="str">
        <f t="shared" si="3"/>
        <v>V</v>
      </c>
      <c r="E40" s="37" t="s">
        <v>400</v>
      </c>
      <c r="F40" s="37">
        <v>10</v>
      </c>
      <c r="G40" s="55">
        <v>311</v>
      </c>
      <c r="H40" s="37" t="s">
        <v>83</v>
      </c>
      <c r="I40" s="19" t="s">
        <v>8</v>
      </c>
      <c r="J40" s="52" t="s">
        <v>239</v>
      </c>
      <c r="K40" s="38">
        <v>13.04</v>
      </c>
      <c r="L40" s="39">
        <f t="shared" si="4"/>
        <v>0.35</v>
      </c>
      <c r="M40" s="48" t="s">
        <v>292</v>
      </c>
      <c r="N40" s="34">
        <f t="shared" ca="1" si="7"/>
        <v>0.02</v>
      </c>
      <c r="O40" s="35">
        <f t="shared" si="5"/>
        <v>12</v>
      </c>
      <c r="P40" s="41">
        <f t="shared" ca="1" si="6"/>
        <v>13.650799999999998</v>
      </c>
    </row>
    <row r="41" spans="1:16" x14ac:dyDescent="0.3">
      <c r="A41" s="44">
        <f t="shared" si="0"/>
        <v>10</v>
      </c>
      <c r="B41" s="61" t="str">
        <f t="shared" si="1"/>
        <v>CN</v>
      </c>
      <c r="C41" s="44" t="str">
        <f t="shared" si="2"/>
        <v>D</v>
      </c>
      <c r="D41" s="44" t="str">
        <f t="shared" si="3"/>
        <v>V</v>
      </c>
      <c r="E41" s="37" t="s">
        <v>401</v>
      </c>
      <c r="F41" s="37">
        <v>10</v>
      </c>
      <c r="G41" s="55">
        <v>311</v>
      </c>
      <c r="H41" s="37" t="s">
        <v>83</v>
      </c>
      <c r="I41" s="19">
        <v>1</v>
      </c>
      <c r="J41" s="52" t="s">
        <v>240</v>
      </c>
      <c r="K41" s="38">
        <v>11.5</v>
      </c>
      <c r="L41" s="39">
        <f t="shared" si="4"/>
        <v>0</v>
      </c>
      <c r="M41" s="48" t="s">
        <v>142</v>
      </c>
      <c r="N41" s="34">
        <f t="shared" ca="1" si="7"/>
        <v>0.02</v>
      </c>
      <c r="O41" s="35">
        <f t="shared" si="5"/>
        <v>10</v>
      </c>
      <c r="P41" s="41">
        <f t="shared" ca="1" si="6"/>
        <v>11.73</v>
      </c>
    </row>
    <row r="42" spans="1:16" x14ac:dyDescent="0.3">
      <c r="A42" s="44">
        <f t="shared" si="0"/>
        <v>10</v>
      </c>
      <c r="B42" s="61" t="str">
        <f t="shared" si="1"/>
        <v>CN</v>
      </c>
      <c r="C42" s="44" t="str">
        <f t="shared" si="2"/>
        <v>D</v>
      </c>
      <c r="D42" s="44" t="str">
        <f t="shared" si="3"/>
        <v>V</v>
      </c>
      <c r="E42" s="37" t="s">
        <v>402</v>
      </c>
      <c r="F42" s="37">
        <v>10</v>
      </c>
      <c r="G42" s="55">
        <v>312</v>
      </c>
      <c r="H42" s="37" t="s">
        <v>83</v>
      </c>
      <c r="I42" s="19" t="s">
        <v>12</v>
      </c>
      <c r="J42" s="52" t="s">
        <v>241</v>
      </c>
      <c r="K42" s="38">
        <v>11.5</v>
      </c>
      <c r="L42" s="39">
        <f t="shared" si="4"/>
        <v>0.5</v>
      </c>
      <c r="M42" s="48" t="s">
        <v>144</v>
      </c>
      <c r="N42" s="34">
        <f t="shared" ca="1" si="7"/>
        <v>0.02</v>
      </c>
      <c r="O42" s="35">
        <f t="shared" si="5"/>
        <v>11</v>
      </c>
      <c r="P42" s="41">
        <f t="shared" ca="1" si="6"/>
        <v>12.23</v>
      </c>
    </row>
    <row r="43" spans="1:16" x14ac:dyDescent="0.3">
      <c r="A43" s="44">
        <f t="shared" si="0"/>
        <v>10</v>
      </c>
      <c r="B43" s="61" t="str">
        <f t="shared" si="1"/>
        <v>CN</v>
      </c>
      <c r="C43" s="44" t="str">
        <f t="shared" si="2"/>
        <v>D</v>
      </c>
      <c r="D43" s="44" t="str">
        <f t="shared" si="3"/>
        <v>V</v>
      </c>
      <c r="E43" s="37" t="s">
        <v>403</v>
      </c>
      <c r="F43" s="37">
        <v>10</v>
      </c>
      <c r="G43" s="55">
        <v>312</v>
      </c>
      <c r="H43" s="37" t="s">
        <v>83</v>
      </c>
      <c r="I43" s="19">
        <v>1</v>
      </c>
      <c r="J43" s="52" t="s">
        <v>242</v>
      </c>
      <c r="K43" s="38">
        <v>11.5</v>
      </c>
      <c r="L43" s="39">
        <f t="shared" si="4"/>
        <v>0</v>
      </c>
      <c r="M43" s="48" t="s">
        <v>285</v>
      </c>
      <c r="N43" s="34">
        <f t="shared" ca="1" si="7"/>
        <v>0.02</v>
      </c>
      <c r="O43" s="35">
        <f t="shared" si="5"/>
        <v>7</v>
      </c>
      <c r="P43" s="41">
        <f t="shared" ca="1" si="6"/>
        <v>11.73</v>
      </c>
    </row>
    <row r="44" spans="1:16" x14ac:dyDescent="0.3">
      <c r="A44" s="44">
        <f t="shared" si="0"/>
        <v>10</v>
      </c>
      <c r="B44" s="61" t="str">
        <f t="shared" si="1"/>
        <v>CN</v>
      </c>
      <c r="C44" s="44" t="str">
        <f t="shared" si="2"/>
        <v>D</v>
      </c>
      <c r="D44" s="44" t="str">
        <f t="shared" si="3"/>
        <v>V</v>
      </c>
      <c r="E44" s="37" t="s">
        <v>404</v>
      </c>
      <c r="F44" s="37">
        <v>10</v>
      </c>
      <c r="G44" s="55">
        <v>312</v>
      </c>
      <c r="H44" s="37" t="s">
        <v>83</v>
      </c>
      <c r="I44" s="19">
        <v>1</v>
      </c>
      <c r="J44" s="52" t="s">
        <v>243</v>
      </c>
      <c r="K44" s="38">
        <v>14.5</v>
      </c>
      <c r="L44" s="39">
        <f t="shared" si="4"/>
        <v>0</v>
      </c>
      <c r="M44" s="48" t="s">
        <v>292</v>
      </c>
      <c r="N44" s="34">
        <f t="shared" ca="1" si="7"/>
        <v>0.02</v>
      </c>
      <c r="O44" s="35">
        <f t="shared" si="5"/>
        <v>12</v>
      </c>
      <c r="P44" s="41">
        <f t="shared" ca="1" si="6"/>
        <v>14.790000000000001</v>
      </c>
    </row>
    <row r="45" spans="1:16" x14ac:dyDescent="0.3">
      <c r="A45" s="44">
        <f t="shared" si="0"/>
        <v>10</v>
      </c>
      <c r="B45" s="61" t="str">
        <f t="shared" si="1"/>
        <v>CN</v>
      </c>
      <c r="C45" s="44" t="str">
        <f t="shared" si="2"/>
        <v>D</v>
      </c>
      <c r="D45" s="44" t="str">
        <f t="shared" si="3"/>
        <v>V</v>
      </c>
      <c r="E45" s="37" t="s">
        <v>405</v>
      </c>
      <c r="F45" s="37">
        <v>10</v>
      </c>
      <c r="G45" s="55">
        <v>312</v>
      </c>
      <c r="H45" s="37" t="s">
        <v>83</v>
      </c>
      <c r="I45" s="19">
        <v>1</v>
      </c>
      <c r="J45" s="52" t="s">
        <v>244</v>
      </c>
      <c r="K45" s="38">
        <v>11.5</v>
      </c>
      <c r="L45" s="39">
        <f t="shared" si="4"/>
        <v>0</v>
      </c>
      <c r="M45" s="48" t="s">
        <v>293</v>
      </c>
      <c r="N45" s="34">
        <f t="shared" ca="1" si="7"/>
        <v>0.02</v>
      </c>
      <c r="O45" s="35">
        <f t="shared" si="5"/>
        <v>5</v>
      </c>
      <c r="P45" s="41">
        <f t="shared" ca="1" si="6"/>
        <v>11.73</v>
      </c>
    </row>
    <row r="46" spans="1:16" x14ac:dyDescent="0.3">
      <c r="A46" s="44">
        <f t="shared" si="0"/>
        <v>10</v>
      </c>
      <c r="B46" s="61" t="str">
        <f t="shared" si="1"/>
        <v>CN</v>
      </c>
      <c r="C46" s="44" t="str">
        <f t="shared" si="2"/>
        <v>D</v>
      </c>
      <c r="D46" s="44" t="str">
        <f t="shared" si="3"/>
        <v>V</v>
      </c>
      <c r="E46" s="37" t="s">
        <v>406</v>
      </c>
      <c r="F46" s="37">
        <v>10</v>
      </c>
      <c r="G46" s="55">
        <v>312</v>
      </c>
      <c r="H46" s="37" t="s">
        <v>83</v>
      </c>
      <c r="I46" s="19" t="s">
        <v>8</v>
      </c>
      <c r="J46" s="52" t="s">
        <v>234</v>
      </c>
      <c r="K46" s="38">
        <v>14.5</v>
      </c>
      <c r="L46" s="39">
        <f t="shared" si="4"/>
        <v>0.35</v>
      </c>
      <c r="M46" s="48" t="s">
        <v>287</v>
      </c>
      <c r="N46" s="34">
        <f t="shared" ca="1" si="7"/>
        <v>0.02</v>
      </c>
      <c r="O46" s="35">
        <f t="shared" si="5"/>
        <v>9</v>
      </c>
      <c r="P46" s="41">
        <f t="shared" ca="1" si="6"/>
        <v>15.14</v>
      </c>
    </row>
    <row r="47" spans="1:16" x14ac:dyDescent="0.3">
      <c r="A47" s="44">
        <f t="shared" si="0"/>
        <v>10</v>
      </c>
      <c r="B47" s="61" t="str">
        <f t="shared" si="1"/>
        <v>CN</v>
      </c>
      <c r="C47" s="44" t="str">
        <f t="shared" si="2"/>
        <v>D</v>
      </c>
      <c r="D47" s="44" t="str">
        <f t="shared" si="3"/>
        <v>V</v>
      </c>
      <c r="E47" s="37" t="s">
        <v>407</v>
      </c>
      <c r="F47" s="37">
        <v>10</v>
      </c>
      <c r="G47" s="55">
        <v>312</v>
      </c>
      <c r="H47" s="37" t="s">
        <v>83</v>
      </c>
      <c r="I47" s="19">
        <v>1</v>
      </c>
      <c r="J47" s="52" t="s">
        <v>245</v>
      </c>
      <c r="K47" s="38">
        <v>22.12</v>
      </c>
      <c r="L47" s="39">
        <f t="shared" si="4"/>
        <v>0</v>
      </c>
      <c r="M47" s="48" t="s">
        <v>294</v>
      </c>
      <c r="N47" s="34">
        <f t="shared" ca="1" si="7"/>
        <v>0.02</v>
      </c>
      <c r="O47" s="35">
        <f t="shared" si="5"/>
        <v>9</v>
      </c>
      <c r="P47" s="41">
        <f t="shared" ca="1" si="6"/>
        <v>22.5624</v>
      </c>
    </row>
    <row r="48" spans="1:16" x14ac:dyDescent="0.3">
      <c r="A48" s="44">
        <f t="shared" si="0"/>
        <v>10</v>
      </c>
      <c r="B48" s="61" t="str">
        <f t="shared" si="1"/>
        <v>CN</v>
      </c>
      <c r="C48" s="44" t="str">
        <f t="shared" si="2"/>
        <v>D</v>
      </c>
      <c r="D48" s="44" t="str">
        <f t="shared" si="3"/>
        <v>V</v>
      </c>
      <c r="E48" s="37" t="s">
        <v>408</v>
      </c>
      <c r="F48" s="37">
        <v>10</v>
      </c>
      <c r="G48" s="55">
        <v>312</v>
      </c>
      <c r="H48" s="37" t="s">
        <v>83</v>
      </c>
      <c r="I48" s="19" t="s">
        <v>12</v>
      </c>
      <c r="J48" s="52" t="s">
        <v>246</v>
      </c>
      <c r="K48" s="38">
        <v>11.5</v>
      </c>
      <c r="L48" s="39">
        <f t="shared" si="4"/>
        <v>0.5</v>
      </c>
      <c r="M48" s="48" t="s">
        <v>152</v>
      </c>
      <c r="N48" s="34">
        <f t="shared" ca="1" si="7"/>
        <v>0.02</v>
      </c>
      <c r="O48" s="35">
        <f t="shared" si="5"/>
        <v>11</v>
      </c>
      <c r="P48" s="41">
        <f t="shared" ca="1" si="6"/>
        <v>12.23</v>
      </c>
    </row>
    <row r="49" spans="1:16" x14ac:dyDescent="0.3">
      <c r="A49" s="44">
        <f t="shared" si="0"/>
        <v>10</v>
      </c>
      <c r="B49" s="61" t="str">
        <f t="shared" si="1"/>
        <v>CN</v>
      </c>
      <c r="C49" s="44" t="str">
        <f t="shared" si="2"/>
        <v>D</v>
      </c>
      <c r="D49" s="44" t="str">
        <f t="shared" si="3"/>
        <v>V</v>
      </c>
      <c r="E49" s="37" t="s">
        <v>409</v>
      </c>
      <c r="F49" s="37">
        <v>10</v>
      </c>
      <c r="G49" s="55">
        <v>312</v>
      </c>
      <c r="H49" s="37" t="s">
        <v>83</v>
      </c>
      <c r="I49" s="19" t="s">
        <v>12</v>
      </c>
      <c r="J49" s="52" t="s">
        <v>247</v>
      </c>
      <c r="K49" s="38">
        <v>14.5</v>
      </c>
      <c r="L49" s="39">
        <f t="shared" si="4"/>
        <v>0.5</v>
      </c>
      <c r="M49" s="48" t="s">
        <v>295</v>
      </c>
      <c r="N49" s="34">
        <f t="shared" ca="1" si="7"/>
        <v>0.02</v>
      </c>
      <c r="O49" s="35">
        <f t="shared" si="5"/>
        <v>8</v>
      </c>
      <c r="P49" s="41">
        <f t="shared" ca="1" si="6"/>
        <v>15.290000000000001</v>
      </c>
    </row>
    <row r="50" spans="1:16" x14ac:dyDescent="0.3">
      <c r="A50" s="44">
        <f t="shared" si="0"/>
        <v>10</v>
      </c>
      <c r="B50" s="61" t="str">
        <f t="shared" si="1"/>
        <v>CN</v>
      </c>
      <c r="C50" s="44" t="str">
        <f t="shared" si="2"/>
        <v>D</v>
      </c>
      <c r="D50" s="44" t="str">
        <f t="shared" si="3"/>
        <v>V</v>
      </c>
      <c r="E50" s="37" t="s">
        <v>410</v>
      </c>
      <c r="F50" s="37">
        <v>10</v>
      </c>
      <c r="G50" s="55">
        <v>312</v>
      </c>
      <c r="H50" s="37" t="s">
        <v>83</v>
      </c>
      <c r="I50" s="19">
        <v>1</v>
      </c>
      <c r="J50" s="52" t="s">
        <v>248</v>
      </c>
      <c r="K50" s="38">
        <v>11.5</v>
      </c>
      <c r="L50" s="39">
        <f t="shared" si="4"/>
        <v>0</v>
      </c>
      <c r="M50" s="48" t="s">
        <v>296</v>
      </c>
      <c r="N50" s="34">
        <f t="shared" ca="1" si="7"/>
        <v>0.02</v>
      </c>
      <c r="O50" s="35">
        <f t="shared" si="5"/>
        <v>3</v>
      </c>
      <c r="P50" s="41">
        <f t="shared" ca="1" si="6"/>
        <v>11.73</v>
      </c>
    </row>
    <row r="51" spans="1:16" x14ac:dyDescent="0.3">
      <c r="A51" s="44">
        <f t="shared" si="0"/>
        <v>10</v>
      </c>
      <c r="B51" s="61" t="str">
        <f t="shared" si="1"/>
        <v>CN</v>
      </c>
      <c r="C51" s="44" t="str">
        <f t="shared" si="2"/>
        <v>I</v>
      </c>
      <c r="D51" s="44" t="str">
        <f t="shared" si="3"/>
        <v>V</v>
      </c>
      <c r="E51" s="37" t="s">
        <v>411</v>
      </c>
      <c r="F51" s="37">
        <v>10</v>
      </c>
      <c r="G51" s="55">
        <v>421</v>
      </c>
      <c r="H51" s="37" t="s">
        <v>83</v>
      </c>
      <c r="I51" s="19">
        <v>1</v>
      </c>
      <c r="J51" s="52" t="s">
        <v>157</v>
      </c>
      <c r="K51" s="38">
        <v>29.79</v>
      </c>
      <c r="L51" s="39">
        <f t="shared" si="4"/>
        <v>0</v>
      </c>
      <c r="M51" s="48" t="s">
        <v>158</v>
      </c>
      <c r="N51" s="34">
        <f t="shared" ca="1" si="7"/>
        <v>0.02</v>
      </c>
      <c r="O51" s="35">
        <f t="shared" si="5"/>
        <v>11</v>
      </c>
      <c r="P51" s="41">
        <f t="shared" ca="1" si="6"/>
        <v>30.3858</v>
      </c>
    </row>
    <row r="52" spans="1:16" x14ac:dyDescent="0.3">
      <c r="A52" s="44">
        <f t="shared" si="0"/>
        <v>10</v>
      </c>
      <c r="B52" s="61" t="str">
        <f t="shared" si="1"/>
        <v>CN</v>
      </c>
      <c r="C52" s="44" t="str">
        <f t="shared" si="2"/>
        <v>I</v>
      </c>
      <c r="D52" s="44" t="str">
        <f t="shared" si="3"/>
        <v>V</v>
      </c>
      <c r="E52" s="37" t="s">
        <v>412</v>
      </c>
      <c r="F52" s="37">
        <v>10</v>
      </c>
      <c r="G52" s="55">
        <v>421</v>
      </c>
      <c r="H52" s="37" t="s">
        <v>83</v>
      </c>
      <c r="I52" s="19">
        <v>1</v>
      </c>
      <c r="J52" s="53" t="s">
        <v>159</v>
      </c>
      <c r="K52" s="38">
        <v>14.12</v>
      </c>
      <c r="L52" s="39">
        <f t="shared" si="4"/>
        <v>0</v>
      </c>
      <c r="M52" s="48" t="s">
        <v>297</v>
      </c>
      <c r="N52" s="34">
        <f t="shared" ca="1" si="7"/>
        <v>0.02</v>
      </c>
      <c r="O52" s="35">
        <f t="shared" si="5"/>
        <v>1</v>
      </c>
      <c r="P52" s="41">
        <f t="shared" ca="1" si="6"/>
        <v>14.4024</v>
      </c>
    </row>
    <row r="53" spans="1:16" x14ac:dyDescent="0.3">
      <c r="A53" s="44">
        <f t="shared" si="0"/>
        <v>10</v>
      </c>
      <c r="B53" s="61" t="str">
        <f t="shared" si="1"/>
        <v>CN</v>
      </c>
      <c r="C53" s="44" t="str">
        <f t="shared" si="2"/>
        <v>I</v>
      </c>
      <c r="D53" s="44" t="str">
        <f t="shared" si="3"/>
        <v>V</v>
      </c>
      <c r="E53" s="37" t="s">
        <v>413</v>
      </c>
      <c r="F53" s="37">
        <v>10</v>
      </c>
      <c r="G53" s="55">
        <v>421</v>
      </c>
      <c r="H53" s="37" t="s">
        <v>83</v>
      </c>
      <c r="I53" s="19">
        <v>1</v>
      </c>
      <c r="J53" s="52" t="s">
        <v>249</v>
      </c>
      <c r="K53" s="38">
        <v>14.12</v>
      </c>
      <c r="L53" s="39">
        <f t="shared" si="4"/>
        <v>0</v>
      </c>
      <c r="M53" s="48" t="s">
        <v>298</v>
      </c>
      <c r="N53" s="34">
        <f t="shared" ca="1" si="7"/>
        <v>0.02</v>
      </c>
      <c r="O53" s="35">
        <f t="shared" si="5"/>
        <v>12</v>
      </c>
      <c r="P53" s="41">
        <f t="shared" ca="1" si="6"/>
        <v>14.4024</v>
      </c>
    </row>
    <row r="54" spans="1:16" x14ac:dyDescent="0.3">
      <c r="A54" s="44">
        <f t="shared" si="0"/>
        <v>10</v>
      </c>
      <c r="B54" s="61" t="str">
        <f t="shared" si="1"/>
        <v>CN</v>
      </c>
      <c r="C54" s="44" t="str">
        <f t="shared" si="2"/>
        <v>I</v>
      </c>
      <c r="D54" s="44" t="str">
        <f t="shared" si="3"/>
        <v>V</v>
      </c>
      <c r="E54" s="37" t="s">
        <v>414</v>
      </c>
      <c r="F54" s="37">
        <v>10</v>
      </c>
      <c r="G54" s="55">
        <v>421</v>
      </c>
      <c r="H54" s="37" t="s">
        <v>83</v>
      </c>
      <c r="I54" s="19" t="s">
        <v>8</v>
      </c>
      <c r="J54" s="52" t="s">
        <v>250</v>
      </c>
      <c r="K54" s="38">
        <v>15.77</v>
      </c>
      <c r="L54" s="39">
        <f t="shared" si="4"/>
        <v>0.35</v>
      </c>
      <c r="M54" s="48" t="s">
        <v>299</v>
      </c>
      <c r="N54" s="34">
        <f t="shared" ca="1" si="7"/>
        <v>0.02</v>
      </c>
      <c r="O54" s="35">
        <f t="shared" si="5"/>
        <v>9</v>
      </c>
      <c r="P54" s="41">
        <f t="shared" ca="1" si="6"/>
        <v>16.435400000000001</v>
      </c>
    </row>
    <row r="55" spans="1:16" x14ac:dyDescent="0.3">
      <c r="A55" s="44">
        <f t="shared" si="0"/>
        <v>10</v>
      </c>
      <c r="B55" s="61" t="str">
        <f t="shared" si="1"/>
        <v>CN</v>
      </c>
      <c r="C55" s="44" t="str">
        <f t="shared" si="2"/>
        <v>I</v>
      </c>
      <c r="D55" s="44" t="str">
        <f t="shared" si="3"/>
        <v>V</v>
      </c>
      <c r="E55" s="37" t="s">
        <v>415</v>
      </c>
      <c r="F55" s="37">
        <v>10</v>
      </c>
      <c r="G55" s="55">
        <v>421</v>
      </c>
      <c r="H55" s="37" t="s">
        <v>83</v>
      </c>
      <c r="I55" s="19">
        <v>1</v>
      </c>
      <c r="J55" s="52" t="s">
        <v>251</v>
      </c>
      <c r="K55" s="38">
        <v>31.29</v>
      </c>
      <c r="L55" s="39">
        <f t="shared" si="4"/>
        <v>0</v>
      </c>
      <c r="M55" s="48" t="s">
        <v>166</v>
      </c>
      <c r="N55" s="34">
        <f t="shared" ca="1" si="7"/>
        <v>0.02</v>
      </c>
      <c r="O55" s="35">
        <f t="shared" si="5"/>
        <v>10</v>
      </c>
      <c r="P55" s="41">
        <f t="shared" ca="1" si="6"/>
        <v>31.915800000000001</v>
      </c>
    </row>
    <row r="56" spans="1:16" x14ac:dyDescent="0.3">
      <c r="A56" s="44">
        <f t="shared" si="0"/>
        <v>10</v>
      </c>
      <c r="B56" s="61" t="str">
        <f t="shared" si="1"/>
        <v>CN</v>
      </c>
      <c r="C56" s="44" t="str">
        <f t="shared" si="2"/>
        <v>I</v>
      </c>
      <c r="D56" s="44" t="str">
        <f t="shared" si="3"/>
        <v>V</v>
      </c>
      <c r="E56" s="37" t="s">
        <v>416</v>
      </c>
      <c r="F56" s="37">
        <v>10</v>
      </c>
      <c r="G56" s="55">
        <v>421</v>
      </c>
      <c r="H56" s="37" t="s">
        <v>83</v>
      </c>
      <c r="I56" s="19" t="s">
        <v>8</v>
      </c>
      <c r="J56" s="52" t="s">
        <v>252</v>
      </c>
      <c r="K56" s="38">
        <v>15.25</v>
      </c>
      <c r="L56" s="39">
        <f t="shared" si="4"/>
        <v>0.35</v>
      </c>
      <c r="M56" s="48" t="s">
        <v>168</v>
      </c>
      <c r="N56" s="34">
        <f t="shared" ca="1" si="7"/>
        <v>0.02</v>
      </c>
      <c r="O56" s="35">
        <f t="shared" si="5"/>
        <v>12</v>
      </c>
      <c r="P56" s="41">
        <f t="shared" ca="1" si="6"/>
        <v>15.904999999999999</v>
      </c>
    </row>
    <row r="57" spans="1:16" x14ac:dyDescent="0.3">
      <c r="A57" s="44">
        <f t="shared" si="0"/>
        <v>10</v>
      </c>
      <c r="B57" s="61" t="str">
        <f t="shared" si="1"/>
        <v>CN</v>
      </c>
      <c r="C57" s="44" t="str">
        <f t="shared" si="2"/>
        <v>I</v>
      </c>
      <c r="D57" s="44" t="str">
        <f t="shared" si="3"/>
        <v>V</v>
      </c>
      <c r="E57" s="37" t="s">
        <v>417</v>
      </c>
      <c r="F57" s="37">
        <v>10</v>
      </c>
      <c r="G57" s="55">
        <v>421</v>
      </c>
      <c r="H57" s="37" t="s">
        <v>83</v>
      </c>
      <c r="I57" s="19">
        <v>1</v>
      </c>
      <c r="J57" s="52" t="s">
        <v>169</v>
      </c>
      <c r="K57" s="38">
        <v>17</v>
      </c>
      <c r="L57" s="39">
        <f t="shared" si="4"/>
        <v>0</v>
      </c>
      <c r="M57" s="48" t="s">
        <v>170</v>
      </c>
      <c r="N57" s="34">
        <f t="shared" ca="1" si="7"/>
        <v>0.02</v>
      </c>
      <c r="O57" s="35">
        <f t="shared" si="5"/>
        <v>10</v>
      </c>
      <c r="P57" s="41">
        <f t="shared" ca="1" si="6"/>
        <v>17.34</v>
      </c>
    </row>
    <row r="58" spans="1:16" x14ac:dyDescent="0.3">
      <c r="A58" s="44">
        <f t="shared" si="0"/>
        <v>10</v>
      </c>
      <c r="B58" s="61" t="str">
        <f t="shared" si="1"/>
        <v>CN</v>
      </c>
      <c r="C58" s="44" t="str">
        <f t="shared" si="2"/>
        <v>I</v>
      </c>
      <c r="D58" s="44" t="str">
        <f t="shared" si="3"/>
        <v>V</v>
      </c>
      <c r="E58" s="37" t="s">
        <v>418</v>
      </c>
      <c r="F58" s="37">
        <v>10</v>
      </c>
      <c r="G58" s="55">
        <v>421</v>
      </c>
      <c r="H58" s="37" t="s">
        <v>83</v>
      </c>
      <c r="I58" s="19">
        <v>1</v>
      </c>
      <c r="J58" s="53" t="s">
        <v>253</v>
      </c>
      <c r="K58" s="38">
        <v>15.25</v>
      </c>
      <c r="L58" s="39">
        <f t="shared" si="4"/>
        <v>0</v>
      </c>
      <c r="M58" s="48" t="s">
        <v>295</v>
      </c>
      <c r="N58" s="34">
        <f t="shared" ca="1" si="7"/>
        <v>0.02</v>
      </c>
      <c r="O58" s="35">
        <f t="shared" si="5"/>
        <v>8</v>
      </c>
      <c r="P58" s="41">
        <f t="shared" ca="1" si="6"/>
        <v>15.555</v>
      </c>
    </row>
    <row r="59" spans="1:16" x14ac:dyDescent="0.3">
      <c r="A59" s="44">
        <f t="shared" si="0"/>
        <v>10</v>
      </c>
      <c r="B59" s="61" t="str">
        <f t="shared" si="1"/>
        <v>CN</v>
      </c>
      <c r="C59" s="44" t="str">
        <f t="shared" si="2"/>
        <v>I</v>
      </c>
      <c r="D59" s="44" t="str">
        <f t="shared" si="3"/>
        <v>V</v>
      </c>
      <c r="E59" s="37" t="s">
        <v>419</v>
      </c>
      <c r="F59" s="37">
        <v>10</v>
      </c>
      <c r="G59" s="55">
        <v>421</v>
      </c>
      <c r="H59" s="37" t="s">
        <v>83</v>
      </c>
      <c r="I59" s="19" t="s">
        <v>12</v>
      </c>
      <c r="J59" s="52" t="s">
        <v>254</v>
      </c>
      <c r="K59" s="38">
        <v>27.14</v>
      </c>
      <c r="L59" s="39">
        <f t="shared" si="4"/>
        <v>0.5</v>
      </c>
      <c r="M59" s="48" t="s">
        <v>300</v>
      </c>
      <c r="N59" s="34">
        <f t="shared" ca="1" si="7"/>
        <v>0.02</v>
      </c>
      <c r="O59" s="35">
        <f t="shared" si="5"/>
        <v>1</v>
      </c>
      <c r="P59" s="41">
        <f t="shared" ca="1" si="6"/>
        <v>28.1828</v>
      </c>
    </row>
    <row r="60" spans="1:16" x14ac:dyDescent="0.3">
      <c r="A60" s="44">
        <f t="shared" si="0"/>
        <v>10</v>
      </c>
      <c r="B60" s="61" t="str">
        <f t="shared" si="1"/>
        <v>CN</v>
      </c>
      <c r="C60" s="44" t="str">
        <f t="shared" si="2"/>
        <v>I</v>
      </c>
      <c r="D60" s="44" t="str">
        <f t="shared" si="3"/>
        <v>V</v>
      </c>
      <c r="E60" s="37" t="s">
        <v>420</v>
      </c>
      <c r="F60" s="37">
        <v>10</v>
      </c>
      <c r="G60" s="55">
        <v>421</v>
      </c>
      <c r="H60" s="37" t="s">
        <v>83</v>
      </c>
      <c r="I60" s="19" t="s">
        <v>12</v>
      </c>
      <c r="J60" s="52" t="s">
        <v>255</v>
      </c>
      <c r="K60" s="38">
        <v>13.62</v>
      </c>
      <c r="L60" s="39">
        <f t="shared" si="4"/>
        <v>0.5</v>
      </c>
      <c r="M60" s="48" t="s">
        <v>301</v>
      </c>
      <c r="N60" s="34">
        <f t="shared" ca="1" si="7"/>
        <v>0.02</v>
      </c>
      <c r="O60" s="35">
        <f t="shared" si="5"/>
        <v>10</v>
      </c>
      <c r="P60" s="41">
        <f t="shared" ca="1" si="6"/>
        <v>14.3924</v>
      </c>
    </row>
    <row r="61" spans="1:16" x14ac:dyDescent="0.3">
      <c r="A61" s="44">
        <f t="shared" si="0"/>
        <v>10</v>
      </c>
      <c r="B61" s="61" t="str">
        <f t="shared" si="1"/>
        <v>CN</v>
      </c>
      <c r="C61" s="44" t="str">
        <f t="shared" si="2"/>
        <v>I</v>
      </c>
      <c r="D61" s="44" t="str">
        <f t="shared" si="3"/>
        <v>V</v>
      </c>
      <c r="E61" s="37" t="s">
        <v>421</v>
      </c>
      <c r="F61" s="37">
        <v>10</v>
      </c>
      <c r="G61" s="55">
        <v>421</v>
      </c>
      <c r="H61" s="37" t="s">
        <v>83</v>
      </c>
      <c r="I61" s="19">
        <v>1</v>
      </c>
      <c r="J61" s="53" t="s">
        <v>176</v>
      </c>
      <c r="K61" s="38">
        <v>29.79</v>
      </c>
      <c r="L61" s="39">
        <f t="shared" si="4"/>
        <v>0</v>
      </c>
      <c r="M61" s="48" t="s">
        <v>168</v>
      </c>
      <c r="N61" s="34">
        <f t="shared" ca="1" si="7"/>
        <v>0.02</v>
      </c>
      <c r="O61" s="35">
        <f t="shared" si="5"/>
        <v>12</v>
      </c>
      <c r="P61" s="41">
        <f t="shared" ca="1" si="6"/>
        <v>30.3858</v>
      </c>
    </row>
    <row r="62" spans="1:16" x14ac:dyDescent="0.3">
      <c r="A62" s="44">
        <f t="shared" si="0"/>
        <v>10</v>
      </c>
      <c r="B62" s="61" t="str">
        <f t="shared" si="1"/>
        <v>CN</v>
      </c>
      <c r="C62" s="44" t="str">
        <f t="shared" si="2"/>
        <v>I</v>
      </c>
      <c r="D62" s="44" t="str">
        <f t="shared" si="3"/>
        <v>V</v>
      </c>
      <c r="E62" s="37" t="s">
        <v>422</v>
      </c>
      <c r="F62" s="37">
        <v>10</v>
      </c>
      <c r="G62" s="55">
        <v>421</v>
      </c>
      <c r="H62" s="37" t="s">
        <v>83</v>
      </c>
      <c r="I62" s="19" t="s">
        <v>8</v>
      </c>
      <c r="J62" s="52" t="s">
        <v>256</v>
      </c>
      <c r="K62" s="38">
        <v>13.04</v>
      </c>
      <c r="L62" s="39">
        <f t="shared" si="4"/>
        <v>0.35</v>
      </c>
      <c r="M62" s="48" t="s">
        <v>178</v>
      </c>
      <c r="N62" s="34">
        <f t="shared" ca="1" si="7"/>
        <v>0.02</v>
      </c>
      <c r="O62" s="35">
        <f t="shared" si="5"/>
        <v>10</v>
      </c>
      <c r="P62" s="41">
        <f t="shared" ca="1" si="6"/>
        <v>13.650799999999998</v>
      </c>
    </row>
    <row r="63" spans="1:16" x14ac:dyDescent="0.3">
      <c r="A63" s="44">
        <f t="shared" si="0"/>
        <v>10</v>
      </c>
      <c r="B63" s="61" t="str">
        <f t="shared" si="1"/>
        <v>CN</v>
      </c>
      <c r="C63" s="44" t="str">
        <f t="shared" si="2"/>
        <v>I</v>
      </c>
      <c r="D63" s="44" t="str">
        <f t="shared" si="3"/>
        <v>V</v>
      </c>
      <c r="E63" s="37" t="s">
        <v>423</v>
      </c>
      <c r="F63" s="37">
        <v>10</v>
      </c>
      <c r="G63" s="55">
        <v>421</v>
      </c>
      <c r="H63" s="37" t="s">
        <v>83</v>
      </c>
      <c r="I63" s="19" t="s">
        <v>8</v>
      </c>
      <c r="J63" s="52" t="s">
        <v>257</v>
      </c>
      <c r="K63" s="38">
        <v>22.4</v>
      </c>
      <c r="L63" s="39">
        <f t="shared" si="4"/>
        <v>0.35</v>
      </c>
      <c r="M63" s="48" t="s">
        <v>302</v>
      </c>
      <c r="N63" s="34">
        <f t="shared" ca="1" si="7"/>
        <v>0.02</v>
      </c>
      <c r="O63" s="35">
        <f t="shared" si="5"/>
        <v>9</v>
      </c>
      <c r="P63" s="41">
        <f t="shared" ca="1" si="6"/>
        <v>23.198</v>
      </c>
    </row>
    <row r="64" spans="1:16" x14ac:dyDescent="0.3">
      <c r="A64" s="44">
        <f t="shared" si="0"/>
        <v>10</v>
      </c>
      <c r="B64" s="61" t="str">
        <f t="shared" si="1"/>
        <v>CN</v>
      </c>
      <c r="C64" s="44" t="str">
        <f t="shared" si="2"/>
        <v>I</v>
      </c>
      <c r="D64" s="44" t="str">
        <f t="shared" si="3"/>
        <v>V</v>
      </c>
      <c r="E64" s="37" t="s">
        <v>424</v>
      </c>
      <c r="F64" s="37">
        <v>10</v>
      </c>
      <c r="G64" s="55">
        <v>421</v>
      </c>
      <c r="H64" s="37" t="s">
        <v>83</v>
      </c>
      <c r="I64" s="19">
        <v>1</v>
      </c>
      <c r="J64" s="52" t="s">
        <v>258</v>
      </c>
      <c r="K64" s="38">
        <v>14.12</v>
      </c>
      <c r="L64" s="39">
        <f t="shared" si="4"/>
        <v>0</v>
      </c>
      <c r="M64" s="48" t="s">
        <v>299</v>
      </c>
      <c r="N64" s="34">
        <f t="shared" ca="1" si="7"/>
        <v>0.02</v>
      </c>
      <c r="O64" s="35">
        <f t="shared" si="5"/>
        <v>9</v>
      </c>
      <c r="P64" s="41">
        <f t="shared" ca="1" si="6"/>
        <v>14.4024</v>
      </c>
    </row>
    <row r="65" spans="1:16" x14ac:dyDescent="0.3">
      <c r="A65" s="44">
        <f t="shared" si="0"/>
        <v>10</v>
      </c>
      <c r="B65" s="61" t="str">
        <f t="shared" si="1"/>
        <v>CN</v>
      </c>
      <c r="C65" s="44" t="str">
        <f t="shared" si="2"/>
        <v>I</v>
      </c>
      <c r="D65" s="44" t="str">
        <f t="shared" si="3"/>
        <v>V</v>
      </c>
      <c r="E65" s="37" t="s">
        <v>425</v>
      </c>
      <c r="F65" s="37">
        <v>10</v>
      </c>
      <c r="G65" s="55">
        <v>421</v>
      </c>
      <c r="H65" s="37" t="s">
        <v>83</v>
      </c>
      <c r="I65" s="19" t="s">
        <v>8</v>
      </c>
      <c r="J65" s="52" t="s">
        <v>259</v>
      </c>
      <c r="K65" s="38">
        <v>25.64</v>
      </c>
      <c r="L65" s="39">
        <f t="shared" si="4"/>
        <v>0.35</v>
      </c>
      <c r="M65" s="48" t="s">
        <v>303</v>
      </c>
      <c r="N65" s="34">
        <f t="shared" ca="1" si="7"/>
        <v>0.02</v>
      </c>
      <c r="O65" s="35">
        <f t="shared" si="5"/>
        <v>2</v>
      </c>
      <c r="P65" s="41">
        <f t="shared" ca="1" si="6"/>
        <v>26.502800000000004</v>
      </c>
    </row>
    <row r="66" spans="1:16" x14ac:dyDescent="0.3">
      <c r="A66" s="44">
        <f t="shared" ref="A66:A77" si="8">+F66</f>
        <v>10</v>
      </c>
      <c r="B66" s="61" t="str">
        <f t="shared" ref="B66:B97" si="9">VLOOKUP(A66,WH_LU,3,FALSE)</f>
        <v>CN</v>
      </c>
      <c r="C66" s="44" t="str">
        <f t="shared" ref="C66:C101" si="10">IF(H66="S","S",VLOOKUP(G66,dept_lu,2,FALSE))</f>
        <v>I</v>
      </c>
      <c r="D66" s="44" t="str">
        <f t="shared" ref="D66:D101" si="11">IF(H66="H",VLOOKUP(G66,dept_lu,3,FALSE),"F")</f>
        <v>V</v>
      </c>
      <c r="E66" s="37" t="s">
        <v>426</v>
      </c>
      <c r="F66" s="37">
        <v>10</v>
      </c>
      <c r="G66" s="55">
        <v>421</v>
      </c>
      <c r="H66" s="37" t="s">
        <v>83</v>
      </c>
      <c r="I66" s="19" t="s">
        <v>12</v>
      </c>
      <c r="J66" s="52" t="s">
        <v>260</v>
      </c>
      <c r="K66" s="38">
        <v>25.64</v>
      </c>
      <c r="L66" s="39">
        <f t="shared" ref="L66:L102" si="12">IF(H66="H",VLOOKUP(I66,Diff_LU,2,FALSE),0)</f>
        <v>0.5</v>
      </c>
      <c r="M66" s="48" t="s">
        <v>213</v>
      </c>
      <c r="N66" s="34">
        <f t="shared" ca="1" si="7"/>
        <v>0.02</v>
      </c>
      <c r="O66" s="35">
        <f t="shared" ref="O66:O78" si="13">IF(M66="",MONTH(J66),MONTH(M66))</f>
        <v>5</v>
      </c>
      <c r="P66" s="41">
        <f t="shared" ca="1" si="6"/>
        <v>26.652800000000003</v>
      </c>
    </row>
    <row r="67" spans="1:16" x14ac:dyDescent="0.3">
      <c r="A67" s="64">
        <f t="shared" si="8"/>
        <v>10</v>
      </c>
      <c r="B67" s="63" t="str">
        <f t="shared" si="9"/>
        <v>CN</v>
      </c>
      <c r="C67" s="64" t="str">
        <f t="shared" si="10"/>
        <v>I</v>
      </c>
      <c r="D67" s="64" t="str">
        <f t="shared" si="11"/>
        <v>F</v>
      </c>
      <c r="E67" s="37" t="s">
        <v>427</v>
      </c>
      <c r="F67" s="37">
        <v>10</v>
      </c>
      <c r="G67" s="55">
        <v>458</v>
      </c>
      <c r="H67" s="37" t="s">
        <v>83</v>
      </c>
      <c r="I67" s="19">
        <v>1</v>
      </c>
      <c r="J67" s="52" t="s">
        <v>261</v>
      </c>
      <c r="K67" s="38">
        <v>25.64</v>
      </c>
      <c r="L67" s="39">
        <f t="shared" si="12"/>
        <v>0</v>
      </c>
      <c r="M67" s="48" t="s">
        <v>304</v>
      </c>
      <c r="N67" s="34">
        <f t="shared" ca="1" si="7"/>
        <v>0.02</v>
      </c>
      <c r="O67" s="35">
        <f t="shared" si="13"/>
        <v>10</v>
      </c>
      <c r="P67" s="41">
        <f t="shared" ref="P67:P78" ca="1" si="14">(K67*(1+N67))+L67</f>
        <v>26.152800000000003</v>
      </c>
    </row>
    <row r="68" spans="1:16" x14ac:dyDescent="0.3">
      <c r="A68" s="64">
        <f t="shared" si="8"/>
        <v>10</v>
      </c>
      <c r="B68" s="63" t="str">
        <f t="shared" si="9"/>
        <v>CN</v>
      </c>
      <c r="C68" s="64" t="str">
        <f t="shared" si="10"/>
        <v>I</v>
      </c>
      <c r="D68" s="64" t="str">
        <f t="shared" si="11"/>
        <v>F</v>
      </c>
      <c r="E68" s="37" t="s">
        <v>428</v>
      </c>
      <c r="F68" s="37">
        <v>10</v>
      </c>
      <c r="G68" s="55">
        <v>458</v>
      </c>
      <c r="H68" s="37" t="s">
        <v>83</v>
      </c>
      <c r="I68" s="19">
        <v>1</v>
      </c>
      <c r="J68" s="52" t="s">
        <v>262</v>
      </c>
      <c r="K68" s="38">
        <v>22.12</v>
      </c>
      <c r="L68" s="39">
        <f t="shared" si="12"/>
        <v>0</v>
      </c>
      <c r="M68" s="48" t="s">
        <v>305</v>
      </c>
      <c r="N68" s="34">
        <f t="shared" ca="1" si="7"/>
        <v>0.02</v>
      </c>
      <c r="O68" s="35">
        <f t="shared" si="13"/>
        <v>7</v>
      </c>
      <c r="P68" s="41">
        <f t="shared" ca="1" si="14"/>
        <v>22.5624</v>
      </c>
    </row>
    <row r="69" spans="1:16" x14ac:dyDescent="0.3">
      <c r="A69" s="64">
        <f t="shared" si="8"/>
        <v>10</v>
      </c>
      <c r="B69" s="63" t="str">
        <f t="shared" si="9"/>
        <v>CN</v>
      </c>
      <c r="C69" s="64" t="str">
        <f t="shared" si="10"/>
        <v>I</v>
      </c>
      <c r="D69" s="64" t="str">
        <f t="shared" si="11"/>
        <v>F</v>
      </c>
      <c r="E69" s="37" t="s">
        <v>429</v>
      </c>
      <c r="F69" s="37">
        <v>10</v>
      </c>
      <c r="G69" s="55">
        <v>458</v>
      </c>
      <c r="H69" s="37" t="s">
        <v>83</v>
      </c>
      <c r="I69" s="19" t="s">
        <v>12</v>
      </c>
      <c r="J69" s="52" t="s">
        <v>263</v>
      </c>
      <c r="K69" s="38">
        <v>14.12</v>
      </c>
      <c r="L69" s="39">
        <f t="shared" si="12"/>
        <v>0.5</v>
      </c>
      <c r="M69" s="48" t="s">
        <v>306</v>
      </c>
      <c r="N69" s="34">
        <f t="shared" ca="1" si="7"/>
        <v>0.02</v>
      </c>
      <c r="O69" s="35">
        <f t="shared" si="13"/>
        <v>6</v>
      </c>
      <c r="P69" s="41">
        <f t="shared" ca="1" si="14"/>
        <v>14.9024</v>
      </c>
    </row>
    <row r="70" spans="1:16" x14ac:dyDescent="0.3">
      <c r="A70" s="64">
        <f t="shared" si="8"/>
        <v>10</v>
      </c>
      <c r="B70" s="63" t="str">
        <f t="shared" si="9"/>
        <v>CN</v>
      </c>
      <c r="C70" s="64" t="str">
        <f t="shared" si="10"/>
        <v>I</v>
      </c>
      <c r="D70" s="64" t="str">
        <f t="shared" si="11"/>
        <v>F</v>
      </c>
      <c r="E70" s="37" t="s">
        <v>430</v>
      </c>
      <c r="F70" s="37">
        <v>10</v>
      </c>
      <c r="G70" s="55">
        <v>458</v>
      </c>
      <c r="H70" s="37" t="s">
        <v>83</v>
      </c>
      <c r="I70" s="19">
        <v>1</v>
      </c>
      <c r="J70" s="52" t="s">
        <v>264</v>
      </c>
      <c r="K70" s="38">
        <v>11.5</v>
      </c>
      <c r="L70" s="39">
        <f t="shared" si="12"/>
        <v>0</v>
      </c>
      <c r="M70" s="48" t="s">
        <v>307</v>
      </c>
      <c r="N70" s="34">
        <f t="shared" ca="1" si="7"/>
        <v>0.02</v>
      </c>
      <c r="O70" s="35">
        <f t="shared" si="13"/>
        <v>7</v>
      </c>
      <c r="P70" s="41">
        <f t="shared" ca="1" si="14"/>
        <v>11.73</v>
      </c>
    </row>
    <row r="71" spans="1:16" x14ac:dyDescent="0.3">
      <c r="A71" s="64">
        <f t="shared" si="8"/>
        <v>10</v>
      </c>
      <c r="B71" s="63" t="str">
        <f t="shared" si="9"/>
        <v>CN</v>
      </c>
      <c r="C71" s="64" t="str">
        <f t="shared" si="10"/>
        <v>I</v>
      </c>
      <c r="D71" s="64" t="str">
        <f t="shared" si="11"/>
        <v>F</v>
      </c>
      <c r="E71" s="37" t="s">
        <v>431</v>
      </c>
      <c r="F71" s="37">
        <v>10</v>
      </c>
      <c r="G71" s="55">
        <v>458</v>
      </c>
      <c r="H71" s="37" t="s">
        <v>83</v>
      </c>
      <c r="I71" s="19">
        <v>1</v>
      </c>
      <c r="J71" s="52" t="s">
        <v>265</v>
      </c>
      <c r="K71" s="38">
        <v>17.5</v>
      </c>
      <c r="L71" s="39">
        <f t="shared" si="12"/>
        <v>0</v>
      </c>
      <c r="M71" s="48" t="s">
        <v>308</v>
      </c>
      <c r="N71" s="34">
        <f t="shared" ca="1" si="7"/>
        <v>0.02</v>
      </c>
      <c r="O71" s="35">
        <f t="shared" si="13"/>
        <v>6</v>
      </c>
      <c r="P71" s="41">
        <f t="shared" ca="1" si="14"/>
        <v>17.850000000000001</v>
      </c>
    </row>
    <row r="72" spans="1:16" x14ac:dyDescent="0.3">
      <c r="A72" s="64">
        <f t="shared" si="8"/>
        <v>10</v>
      </c>
      <c r="B72" s="63" t="str">
        <f t="shared" si="9"/>
        <v>CN</v>
      </c>
      <c r="C72" s="64" t="str">
        <f t="shared" si="10"/>
        <v>I</v>
      </c>
      <c r="D72" s="64" t="str">
        <f t="shared" si="11"/>
        <v>F</v>
      </c>
      <c r="E72" s="37" t="s">
        <v>432</v>
      </c>
      <c r="F72" s="37">
        <v>10</v>
      </c>
      <c r="G72" s="55">
        <v>458</v>
      </c>
      <c r="H72" s="37" t="s">
        <v>83</v>
      </c>
      <c r="I72" s="19" t="s">
        <v>8</v>
      </c>
      <c r="J72" s="52" t="s">
        <v>266</v>
      </c>
      <c r="K72" s="38">
        <v>18.920000000000002</v>
      </c>
      <c r="L72" s="39">
        <f t="shared" si="12"/>
        <v>0.35</v>
      </c>
      <c r="M72" s="48" t="s">
        <v>309</v>
      </c>
      <c r="N72" s="34">
        <f t="shared" ca="1" si="7"/>
        <v>0.02</v>
      </c>
      <c r="O72" s="35">
        <f t="shared" si="13"/>
        <v>5</v>
      </c>
      <c r="P72" s="41">
        <f t="shared" ca="1" si="14"/>
        <v>19.648400000000002</v>
      </c>
    </row>
    <row r="73" spans="1:16" x14ac:dyDescent="0.3">
      <c r="A73" s="64">
        <f t="shared" si="8"/>
        <v>10</v>
      </c>
      <c r="B73" s="63" t="str">
        <f t="shared" si="9"/>
        <v>CN</v>
      </c>
      <c r="C73" s="64" t="str">
        <f t="shared" si="10"/>
        <v>I</v>
      </c>
      <c r="D73" s="64" t="str">
        <f t="shared" si="11"/>
        <v>F</v>
      </c>
      <c r="E73" s="37" t="s">
        <v>433</v>
      </c>
      <c r="F73" s="37">
        <v>10</v>
      </c>
      <c r="G73" s="55">
        <v>458</v>
      </c>
      <c r="H73" s="37" t="s">
        <v>83</v>
      </c>
      <c r="I73" s="19">
        <v>1</v>
      </c>
      <c r="J73" s="52" t="s">
        <v>267</v>
      </c>
      <c r="K73" s="38">
        <v>29.29</v>
      </c>
      <c r="L73" s="39">
        <f t="shared" si="12"/>
        <v>0</v>
      </c>
      <c r="M73" s="48" t="s">
        <v>310</v>
      </c>
      <c r="N73" s="34">
        <f t="shared" ca="1" si="7"/>
        <v>0.02</v>
      </c>
      <c r="O73" s="35">
        <f t="shared" si="13"/>
        <v>8</v>
      </c>
      <c r="P73" s="41">
        <f t="shared" ca="1" si="14"/>
        <v>29.875799999999998</v>
      </c>
    </row>
    <row r="74" spans="1:16" x14ac:dyDescent="0.3">
      <c r="A74" s="64">
        <f t="shared" si="8"/>
        <v>10</v>
      </c>
      <c r="B74" s="63" t="str">
        <f>VLOOKUP(A74,WH_LU,3,FALSE)</f>
        <v>CN</v>
      </c>
      <c r="C74" s="64" t="str">
        <f t="shared" si="10"/>
        <v>I</v>
      </c>
      <c r="D74" s="64" t="str">
        <f t="shared" si="11"/>
        <v>F</v>
      </c>
      <c r="E74" s="37" t="s">
        <v>434</v>
      </c>
      <c r="F74" s="37">
        <v>10</v>
      </c>
      <c r="G74" s="55">
        <v>458</v>
      </c>
      <c r="H74" s="37" t="s">
        <v>83</v>
      </c>
      <c r="I74" s="19">
        <v>1</v>
      </c>
      <c r="J74" s="52" t="s">
        <v>268</v>
      </c>
      <c r="K74" s="38">
        <v>16.27</v>
      </c>
      <c r="L74" s="39">
        <f t="shared" si="12"/>
        <v>0</v>
      </c>
      <c r="M74" s="48" t="s">
        <v>301</v>
      </c>
      <c r="N74" s="34">
        <f ca="1">IF(H74="H",N$12,IF(H74="S",O$12,"error"))</f>
        <v>0.02</v>
      </c>
      <c r="O74" s="35">
        <f t="shared" si="13"/>
        <v>10</v>
      </c>
      <c r="P74" s="41">
        <f t="shared" ca="1" si="14"/>
        <v>16.595400000000001</v>
      </c>
    </row>
    <row r="75" spans="1:16" x14ac:dyDescent="0.3">
      <c r="A75" s="64">
        <f t="shared" si="8"/>
        <v>10</v>
      </c>
      <c r="B75" s="63" t="str">
        <f>VLOOKUP(A75,WH_LU,3,FALSE)</f>
        <v>CN</v>
      </c>
      <c r="C75" s="64" t="str">
        <f t="shared" si="10"/>
        <v>I</v>
      </c>
      <c r="D75" s="64" t="str">
        <f t="shared" si="11"/>
        <v>F</v>
      </c>
      <c r="E75" s="37" t="s">
        <v>435</v>
      </c>
      <c r="F75" s="37">
        <v>10</v>
      </c>
      <c r="G75" s="55">
        <v>458</v>
      </c>
      <c r="H75" s="37" t="s">
        <v>83</v>
      </c>
      <c r="I75" s="19" t="s">
        <v>8</v>
      </c>
      <c r="J75" s="52" t="s">
        <v>269</v>
      </c>
      <c r="K75" s="38">
        <v>13.04</v>
      </c>
      <c r="L75" s="39">
        <f t="shared" si="12"/>
        <v>0.35</v>
      </c>
      <c r="M75" s="48" t="s">
        <v>311</v>
      </c>
      <c r="N75" s="34">
        <f ca="1">IF(H75="H",N$12,IF(H75="S",O$12,"error"))</f>
        <v>0.02</v>
      </c>
      <c r="O75" s="35">
        <f t="shared" si="13"/>
        <v>10</v>
      </c>
      <c r="P75" s="41">
        <f t="shared" ca="1" si="14"/>
        <v>13.650799999999998</v>
      </c>
    </row>
    <row r="76" spans="1:16" x14ac:dyDescent="0.3">
      <c r="A76" s="64">
        <f t="shared" si="8"/>
        <v>10</v>
      </c>
      <c r="B76" s="63" t="str">
        <f>VLOOKUP(A76,WH_LU,3,FALSE)</f>
        <v>CN</v>
      </c>
      <c r="C76" s="64" t="str">
        <f t="shared" si="10"/>
        <v>I</v>
      </c>
      <c r="D76" s="64" t="str">
        <f t="shared" si="11"/>
        <v>F</v>
      </c>
      <c r="E76" s="37" t="s">
        <v>436</v>
      </c>
      <c r="F76" s="37">
        <v>10</v>
      </c>
      <c r="G76" s="55">
        <v>458</v>
      </c>
      <c r="H76" s="37" t="s">
        <v>83</v>
      </c>
      <c r="I76" s="19">
        <v>1</v>
      </c>
      <c r="J76" s="52" t="s">
        <v>270</v>
      </c>
      <c r="K76" s="38">
        <v>21.62</v>
      </c>
      <c r="L76" s="39">
        <f t="shared" si="12"/>
        <v>0</v>
      </c>
      <c r="M76" s="48" t="s">
        <v>312</v>
      </c>
      <c r="N76" s="34">
        <f ca="1">IF(H76="H",N$12,IF(H76="S",O$12,"error"))</f>
        <v>0.02</v>
      </c>
      <c r="O76" s="35">
        <f t="shared" si="13"/>
        <v>2</v>
      </c>
      <c r="P76" s="41">
        <f t="shared" ca="1" si="14"/>
        <v>22.052400000000002</v>
      </c>
    </row>
    <row r="77" spans="1:16" x14ac:dyDescent="0.3">
      <c r="A77" s="64">
        <f t="shared" si="8"/>
        <v>10</v>
      </c>
      <c r="B77" s="63" t="str">
        <f>VLOOKUP(A77,WH_LU,3,FALSE)</f>
        <v>CN</v>
      </c>
      <c r="C77" s="64" t="str">
        <f t="shared" si="10"/>
        <v>I</v>
      </c>
      <c r="D77" s="64" t="str">
        <f t="shared" si="11"/>
        <v>F</v>
      </c>
      <c r="E77" s="37" t="s">
        <v>437</v>
      </c>
      <c r="F77" s="37">
        <v>10</v>
      </c>
      <c r="G77" s="55">
        <v>458</v>
      </c>
      <c r="H77" s="37" t="s">
        <v>83</v>
      </c>
      <c r="I77" s="19">
        <v>1</v>
      </c>
      <c r="J77" s="52" t="s">
        <v>247</v>
      </c>
      <c r="K77" s="38">
        <v>20.27</v>
      </c>
      <c r="L77" s="39">
        <f t="shared" si="12"/>
        <v>0</v>
      </c>
      <c r="M77" s="48" t="s">
        <v>295</v>
      </c>
      <c r="N77" s="34">
        <f ca="1">IF(H77="H",N$12,IF(H77="S",O$12,"error"))</f>
        <v>0.02</v>
      </c>
      <c r="O77" s="35">
        <f t="shared" si="13"/>
        <v>8</v>
      </c>
      <c r="P77" s="41">
        <f t="shared" ca="1" si="14"/>
        <v>20.6754</v>
      </c>
    </row>
    <row r="78" spans="1:16" x14ac:dyDescent="0.3">
      <c r="A78" s="64">
        <f>+F78</f>
        <v>10</v>
      </c>
      <c r="B78" s="63" t="str">
        <f>VLOOKUP(A78,WH_LU,3,FALSE)</f>
        <v>CN</v>
      </c>
      <c r="C78" s="64" t="str">
        <f>IF(H78="S","S",VLOOKUP(G78,dept_lu,2,FALSE))</f>
        <v>I</v>
      </c>
      <c r="D78" s="64" t="str">
        <f>IF(H78="H",VLOOKUP(G78,dept_lu,3,FALSE),"F")</f>
        <v>F</v>
      </c>
      <c r="E78" s="37" t="s">
        <v>438</v>
      </c>
      <c r="F78" s="37">
        <v>10</v>
      </c>
      <c r="G78" s="55">
        <v>458</v>
      </c>
      <c r="H78" s="37" t="s">
        <v>83</v>
      </c>
      <c r="I78" s="19" t="s">
        <v>12</v>
      </c>
      <c r="J78" s="52" t="s">
        <v>271</v>
      </c>
      <c r="K78" s="40">
        <v>20.9</v>
      </c>
      <c r="L78" s="39">
        <f t="shared" si="12"/>
        <v>0.5</v>
      </c>
      <c r="M78" s="48" t="s">
        <v>313</v>
      </c>
      <c r="N78" s="34">
        <f ca="1">IF(H78="H",N$12,IF(H78="S",O$12,"error"))</f>
        <v>0.02</v>
      </c>
      <c r="O78" s="35">
        <f t="shared" si="13"/>
        <v>1</v>
      </c>
      <c r="P78" s="41">
        <f t="shared" ca="1" si="14"/>
        <v>21.817999999999998</v>
      </c>
    </row>
  </sheetData>
  <conditionalFormatting sqref="E10:E78">
    <cfRule type="duplicateValues" dxfId="1" priority="1" stopIfTrue="1"/>
  </conditionalFormatting>
  <pageMargins left="0.7" right="0.7" top="0.75" bottom="0.75" header="0.3" footer="0.3"/>
  <pageSetup orientation="portrait" horizontalDpi="300" verticalDpi="3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A2082-7D2A-4CA9-8C6B-1028E49ECF6B}">
  <dimension ref="A1:AF417"/>
  <sheetViews>
    <sheetView topLeftCell="A99" zoomScale="80" zoomScaleNormal="80" workbookViewId="0">
      <selection activeCell="E22" sqref="E22:E90"/>
    </sheetView>
  </sheetViews>
  <sheetFormatPr defaultColWidth="9.109375" defaultRowHeight="14.4" outlineLevelCol="1" x14ac:dyDescent="0.3"/>
  <cols>
    <col min="1" max="1" width="4.109375" style="12" customWidth="1"/>
    <col min="2" max="2" width="16.5546875" style="12" bestFit="1" customWidth="1"/>
    <col min="3" max="3" width="8.33203125" style="114" customWidth="1"/>
    <col min="4" max="4" width="7.6640625" style="12" customWidth="1"/>
    <col min="5" max="5" width="31.88671875" style="12" customWidth="1"/>
    <col min="6" max="6" width="7.109375" style="106" customWidth="1" outlineLevel="1"/>
    <col min="7" max="7" width="6.6640625" style="106" bestFit="1" customWidth="1" outlineLevel="1"/>
    <col min="8" max="8" width="6.88671875" style="106" bestFit="1" customWidth="1" outlineLevel="1"/>
    <col min="9" max="9" width="7.44140625" style="106" bestFit="1" customWidth="1" outlineLevel="1"/>
    <col min="10" max="10" width="12.109375" style="12" customWidth="1"/>
    <col min="11" max="11" width="11.88671875" style="107" customWidth="1" outlineLevel="1"/>
    <col min="12" max="12" width="8.6640625" style="107" customWidth="1" outlineLevel="1"/>
    <col min="13" max="14" width="11.33203125" style="107" customWidth="1" outlineLevel="1"/>
    <col min="15" max="15" width="10.88671875" style="107" customWidth="1" outlineLevel="1"/>
    <col min="16" max="16" width="22.109375" style="107" bestFit="1" customWidth="1" outlineLevel="1"/>
    <col min="17" max="28" width="11.109375" style="107" customWidth="1"/>
    <col min="29" max="29" width="12.109375" style="12" bestFit="1" customWidth="1"/>
    <col min="30" max="30" width="13.33203125" style="12" bestFit="1" customWidth="1"/>
    <col min="31" max="31" width="9.109375" style="12" outlineLevel="1"/>
    <col min="32" max="32" width="11" style="12" customWidth="1" outlineLevel="1"/>
    <col min="33" max="16384" width="9.109375" style="12"/>
  </cols>
  <sheetData>
    <row r="1" spans="1:32" ht="20.399999999999999" x14ac:dyDescent="0.45">
      <c r="A1" s="105" t="s">
        <v>443</v>
      </c>
      <c r="C1" s="12"/>
      <c r="F1" s="192"/>
      <c r="G1" s="193"/>
      <c r="H1" s="193"/>
      <c r="I1" s="194" t="s">
        <v>444</v>
      </c>
      <c r="J1" s="194"/>
      <c r="K1" s="194"/>
      <c r="L1" s="194"/>
      <c r="M1" s="194"/>
      <c r="N1" s="195"/>
      <c r="P1" s="146" t="s">
        <v>445</v>
      </c>
      <c r="Q1" s="147">
        <v>1</v>
      </c>
      <c r="R1" s="147">
        <v>2</v>
      </c>
      <c r="S1" s="147">
        <v>3</v>
      </c>
      <c r="T1" s="147">
        <v>4</v>
      </c>
      <c r="U1" s="147">
        <v>5</v>
      </c>
      <c r="V1" s="147">
        <v>6</v>
      </c>
      <c r="W1" s="147">
        <v>7</v>
      </c>
      <c r="X1" s="147">
        <v>8</v>
      </c>
      <c r="Y1" s="147">
        <v>9</v>
      </c>
      <c r="Z1" s="147">
        <v>10</v>
      </c>
      <c r="AA1" s="147">
        <v>11</v>
      </c>
      <c r="AB1" s="147">
        <v>12</v>
      </c>
      <c r="AC1" s="148" t="s">
        <v>446</v>
      </c>
    </row>
    <row r="2" spans="1:32" ht="20.399999999999999" x14ac:dyDescent="0.45">
      <c r="A2" s="105" t="s">
        <v>447</v>
      </c>
      <c r="C2" s="12"/>
      <c r="D2" s="108" t="str">
        <f>VLOOKUP(D3,WH_LU,2,FALSE)</f>
        <v>Canton</v>
      </c>
      <c r="F2" s="131" t="s">
        <v>459</v>
      </c>
      <c r="G2" s="132"/>
      <c r="H2" s="132"/>
      <c r="I2" s="133" t="s">
        <v>42</v>
      </c>
      <c r="J2" s="133" t="s">
        <v>43</v>
      </c>
      <c r="K2" s="133" t="s">
        <v>44</v>
      </c>
      <c r="L2" s="133" t="s">
        <v>45</v>
      </c>
      <c r="M2" s="133" t="s">
        <v>46</v>
      </c>
      <c r="N2" s="134" t="s">
        <v>47</v>
      </c>
      <c r="P2" s="149" t="s">
        <v>48</v>
      </c>
      <c r="Q2" s="188">
        <v>22</v>
      </c>
      <c r="R2" s="188">
        <v>20</v>
      </c>
      <c r="S2" s="188">
        <v>22</v>
      </c>
      <c r="T2" s="188">
        <v>21</v>
      </c>
      <c r="U2" s="188">
        <v>20</v>
      </c>
      <c r="V2" s="188">
        <v>22</v>
      </c>
      <c r="W2" s="188">
        <v>22</v>
      </c>
      <c r="X2" s="188">
        <v>21</v>
      </c>
      <c r="Y2" s="188">
        <v>21</v>
      </c>
      <c r="Z2" s="188">
        <v>22</v>
      </c>
      <c r="AA2" s="188">
        <v>19</v>
      </c>
      <c r="AB2" s="188">
        <v>21</v>
      </c>
      <c r="AC2" s="150">
        <f>SUM(Q2:AB2)</f>
        <v>253</v>
      </c>
    </row>
    <row r="3" spans="1:32" ht="20.399999999999999" x14ac:dyDescent="0.45">
      <c r="A3" s="105" t="s">
        <v>448</v>
      </c>
      <c r="C3" s="12"/>
      <c r="D3" s="109">
        <v>10</v>
      </c>
      <c r="F3" s="180">
        <f>COUNTIFS(G:G,I3)</f>
        <v>16</v>
      </c>
      <c r="G3" s="132"/>
      <c r="H3" s="132"/>
      <c r="I3" s="151">
        <v>421</v>
      </c>
      <c r="J3" s="182">
        <f>SUMIFS($AF$13:$AF$192,$F$13:$F$192,$D$3,$G$13:$G$192,$I3)</f>
        <v>255</v>
      </c>
      <c r="K3" s="182">
        <f>COUNTIFS($F$13:$F$192,$D$3,$G$13:$G$192,$I3)*AC6</f>
        <v>4192</v>
      </c>
      <c r="L3" s="184">
        <f>IF(K3=0,0,J3/K3)</f>
        <v>6.0830152671755726E-2</v>
      </c>
      <c r="M3" s="138">
        <v>1</v>
      </c>
      <c r="N3" s="185">
        <f>+L3*M3</f>
        <v>6.0830152671755726E-2</v>
      </c>
      <c r="P3" s="149" t="s">
        <v>49</v>
      </c>
      <c r="Q3" s="188">
        <v>1</v>
      </c>
      <c r="R3" s="188">
        <v>0</v>
      </c>
      <c r="S3" s="188">
        <v>0</v>
      </c>
      <c r="T3" s="188">
        <v>1</v>
      </c>
      <c r="U3" s="188">
        <v>1</v>
      </c>
      <c r="V3" s="188">
        <v>0</v>
      </c>
      <c r="W3" s="188">
        <v>1</v>
      </c>
      <c r="X3" s="188">
        <v>0</v>
      </c>
      <c r="Y3" s="188">
        <v>1</v>
      </c>
      <c r="Z3" s="188">
        <v>0</v>
      </c>
      <c r="AA3" s="188">
        <v>2</v>
      </c>
      <c r="AB3" s="188">
        <v>2</v>
      </c>
      <c r="AC3" s="150">
        <f>SUM(Q3:AB3)</f>
        <v>9</v>
      </c>
    </row>
    <row r="4" spans="1:32" ht="20.399999999999999" x14ac:dyDescent="0.45">
      <c r="A4" s="105" t="s">
        <v>449</v>
      </c>
      <c r="C4" s="12"/>
      <c r="F4" s="181">
        <f>COUNTIFS(G:G,I4)</f>
        <v>13</v>
      </c>
      <c r="G4" s="141"/>
      <c r="H4" s="141"/>
      <c r="I4" s="179">
        <v>458</v>
      </c>
      <c r="J4" s="183">
        <f>SUMIFS($AF$13:$AF$192,$F$13:$F$192,$D$3,$G$13:$G$192,$I4)</f>
        <v>165</v>
      </c>
      <c r="K4" s="183">
        <f>COUNTIFS($F$13:$F$192,$D$3,$G$13:$G$192,$I4)*AC6</f>
        <v>3406</v>
      </c>
      <c r="L4" s="186">
        <f>IF(K4=0,0,J4/K4)</f>
        <v>4.8443922489724019E-2</v>
      </c>
      <c r="M4" s="144">
        <v>0.56000000000000005</v>
      </c>
      <c r="N4" s="187">
        <f>+L4*M4</f>
        <v>2.7128596594245453E-2</v>
      </c>
      <c r="P4" s="149" t="s">
        <v>50</v>
      </c>
      <c r="Q4" s="151">
        <f>SUM(Q2:Q3)</f>
        <v>23</v>
      </c>
      <c r="R4" s="151">
        <f t="shared" ref="R4:AB4" si="0">SUM(R2:R3)</f>
        <v>20</v>
      </c>
      <c r="S4" s="151">
        <f t="shared" si="0"/>
        <v>22</v>
      </c>
      <c r="T4" s="151">
        <f t="shared" si="0"/>
        <v>22</v>
      </c>
      <c r="U4" s="151">
        <f t="shared" si="0"/>
        <v>21</v>
      </c>
      <c r="V4" s="151">
        <f t="shared" si="0"/>
        <v>22</v>
      </c>
      <c r="W4" s="151">
        <f t="shared" si="0"/>
        <v>23</v>
      </c>
      <c r="X4" s="151">
        <f t="shared" si="0"/>
        <v>21</v>
      </c>
      <c r="Y4" s="151">
        <f t="shared" si="0"/>
        <v>22</v>
      </c>
      <c r="Z4" s="151">
        <f t="shared" si="0"/>
        <v>22</v>
      </c>
      <c r="AA4" s="151">
        <f t="shared" si="0"/>
        <v>21</v>
      </c>
      <c r="AB4" s="151">
        <f t="shared" si="0"/>
        <v>23</v>
      </c>
      <c r="AC4" s="150">
        <f>SUM(Q4:AB4)</f>
        <v>262</v>
      </c>
    </row>
    <row r="5" spans="1:32" x14ac:dyDescent="0.3">
      <c r="C5" s="12"/>
      <c r="J5" s="110"/>
      <c r="K5" s="110"/>
      <c r="P5" s="149" t="s">
        <v>51</v>
      </c>
      <c r="Q5" s="191">
        <v>0</v>
      </c>
      <c r="R5" s="191">
        <v>0</v>
      </c>
      <c r="S5" s="191">
        <v>0</v>
      </c>
      <c r="T5" s="191">
        <v>0</v>
      </c>
      <c r="U5" s="191">
        <v>0</v>
      </c>
      <c r="V5" s="191">
        <v>0</v>
      </c>
      <c r="W5" s="191">
        <v>0</v>
      </c>
      <c r="X5" s="191">
        <v>0</v>
      </c>
      <c r="Y5" s="191">
        <v>0</v>
      </c>
      <c r="Z5" s="191">
        <v>0</v>
      </c>
      <c r="AA5" s="191">
        <v>0</v>
      </c>
      <c r="AB5" s="191">
        <v>0</v>
      </c>
      <c r="AC5" s="150">
        <f>SUM(Q5:AB5)</f>
        <v>0</v>
      </c>
    </row>
    <row r="6" spans="1:32" x14ac:dyDescent="0.3">
      <c r="C6" s="12"/>
      <c r="J6" s="110"/>
      <c r="K6" s="110"/>
      <c r="P6" s="149" t="s">
        <v>52</v>
      </c>
      <c r="Q6" s="151">
        <f>SUM(Q4:Q5)</f>
        <v>23</v>
      </c>
      <c r="R6" s="151">
        <f t="shared" ref="R6:AB6" si="1">SUM(R4:R5)</f>
        <v>20</v>
      </c>
      <c r="S6" s="151">
        <f t="shared" si="1"/>
        <v>22</v>
      </c>
      <c r="T6" s="151">
        <f t="shared" si="1"/>
        <v>22</v>
      </c>
      <c r="U6" s="151">
        <f t="shared" si="1"/>
        <v>21</v>
      </c>
      <c r="V6" s="151">
        <f t="shared" si="1"/>
        <v>22</v>
      </c>
      <c r="W6" s="151">
        <f t="shared" si="1"/>
        <v>23</v>
      </c>
      <c r="X6" s="151">
        <f t="shared" si="1"/>
        <v>21</v>
      </c>
      <c r="Y6" s="151">
        <f t="shared" si="1"/>
        <v>22</v>
      </c>
      <c r="Z6" s="151">
        <f t="shared" si="1"/>
        <v>22</v>
      </c>
      <c r="AA6" s="151">
        <f t="shared" si="1"/>
        <v>21</v>
      </c>
      <c r="AB6" s="151">
        <f t="shared" si="1"/>
        <v>23</v>
      </c>
      <c r="AC6" s="150">
        <f>SUM(Q6:AB6)</f>
        <v>262</v>
      </c>
    </row>
    <row r="7" spans="1:32" x14ac:dyDescent="0.3">
      <c r="B7" s="112"/>
      <c r="C7" s="112"/>
      <c r="D7" s="112"/>
      <c r="E7" s="112"/>
      <c r="J7" s="110"/>
      <c r="K7" s="110"/>
      <c r="P7" s="152" t="s">
        <v>476</v>
      </c>
      <c r="Q7" s="189">
        <v>4.4084253535967226E-2</v>
      </c>
      <c r="R7" s="189">
        <v>4.5921161169608836E-2</v>
      </c>
      <c r="S7" s="189">
        <v>4.4084253535967226E-2</v>
      </c>
      <c r="T7" s="189">
        <v>7.1013601680453203E-2</v>
      </c>
      <c r="U7" s="189">
        <v>6.2688972322531053E-2</v>
      </c>
      <c r="V7" s="189">
        <v>5.7167264993040819E-2</v>
      </c>
      <c r="W7" s="189">
        <v>3.3346348547317883E-2</v>
      </c>
      <c r="X7" s="189">
        <v>3.8756318346501076E-2</v>
      </c>
      <c r="Y7" s="189">
        <v>3.8756318346501076E-2</v>
      </c>
      <c r="Z7" s="189">
        <v>8.6518826196910949E-3</v>
      </c>
      <c r="AA7" s="189">
        <v>1.493811519953947E-2</v>
      </c>
      <c r="AB7" s="189">
        <v>1.35714740602249E-2</v>
      </c>
      <c r="AC7" s="153"/>
      <c r="AE7" s="113"/>
    </row>
    <row r="8" spans="1:32" x14ac:dyDescent="0.3">
      <c r="B8" s="112"/>
      <c r="C8" s="112"/>
      <c r="D8" s="112"/>
      <c r="E8" s="112"/>
      <c r="J8" s="110"/>
      <c r="P8" s="152" t="s">
        <v>477</v>
      </c>
      <c r="Q8" s="189">
        <v>7.4999999999999997E-2</v>
      </c>
      <c r="R8" s="189">
        <v>7.4999999999999997E-2</v>
      </c>
      <c r="S8" s="189">
        <v>7.4999999999999997E-2</v>
      </c>
      <c r="T8" s="189">
        <v>7.4999999999999997E-2</v>
      </c>
      <c r="U8" s="189">
        <v>7.4999999999999997E-2</v>
      </c>
      <c r="V8" s="189">
        <v>7.4999999999999997E-2</v>
      </c>
      <c r="W8" s="189">
        <v>7.4999999999999997E-2</v>
      </c>
      <c r="X8" s="189">
        <v>7.4999999999999997E-2</v>
      </c>
      <c r="Y8" s="189">
        <v>7.4999999999999997E-2</v>
      </c>
      <c r="Z8" s="189">
        <v>7.4999999999999997E-2</v>
      </c>
      <c r="AA8" s="189">
        <v>7.4999999999999997E-2</v>
      </c>
      <c r="AB8" s="189">
        <v>7.4999999999999997E-2</v>
      </c>
      <c r="AC8" s="154"/>
      <c r="AE8" s="113"/>
    </row>
    <row r="9" spans="1:32" x14ac:dyDescent="0.3">
      <c r="B9" s="112"/>
      <c r="C9" s="112"/>
      <c r="D9" s="112"/>
      <c r="E9" s="112"/>
      <c r="J9" s="106"/>
      <c r="K9" s="106"/>
      <c r="L9" s="106"/>
      <c r="M9" s="106"/>
      <c r="N9" s="106"/>
      <c r="O9" s="106"/>
      <c r="P9" s="155" t="s">
        <v>478</v>
      </c>
      <c r="Q9" s="190">
        <f>+Q7</f>
        <v>4.4084253535967226E-2</v>
      </c>
      <c r="R9" s="190">
        <f t="shared" ref="R9:AB9" si="2">+R7</f>
        <v>4.5921161169608836E-2</v>
      </c>
      <c r="S9" s="190">
        <f t="shared" si="2"/>
        <v>4.4084253535967226E-2</v>
      </c>
      <c r="T9" s="190">
        <f t="shared" si="2"/>
        <v>7.1013601680453203E-2</v>
      </c>
      <c r="U9" s="190">
        <f t="shared" si="2"/>
        <v>6.2688972322531053E-2</v>
      </c>
      <c r="V9" s="190">
        <f t="shared" si="2"/>
        <v>5.7167264993040819E-2</v>
      </c>
      <c r="W9" s="190">
        <f t="shared" si="2"/>
        <v>3.3346348547317883E-2</v>
      </c>
      <c r="X9" s="190">
        <f t="shared" si="2"/>
        <v>3.8756318346501076E-2</v>
      </c>
      <c r="Y9" s="190">
        <f t="shared" si="2"/>
        <v>3.8756318346501076E-2</v>
      </c>
      <c r="Z9" s="190">
        <f t="shared" si="2"/>
        <v>8.6518826196910949E-3</v>
      </c>
      <c r="AA9" s="190">
        <f t="shared" si="2"/>
        <v>1.493811519953947E-2</v>
      </c>
      <c r="AB9" s="190">
        <f t="shared" si="2"/>
        <v>1.35714740602249E-2</v>
      </c>
      <c r="AC9" s="156"/>
      <c r="AE9" s="113"/>
    </row>
    <row r="10" spans="1:32" x14ac:dyDescent="0.3">
      <c r="B10" s="112"/>
      <c r="C10" s="112"/>
      <c r="D10" s="112"/>
      <c r="E10" s="112"/>
      <c r="J10" s="110"/>
      <c r="Q10" s="115"/>
      <c r="R10" s="115"/>
      <c r="S10" s="115"/>
      <c r="T10" s="115"/>
      <c r="U10" s="115"/>
      <c r="V10" s="115"/>
      <c r="W10" s="115"/>
      <c r="X10" s="115"/>
      <c r="Y10" s="115"/>
      <c r="Z10" s="115"/>
      <c r="AA10" s="115"/>
      <c r="AB10" s="115"/>
      <c r="AC10" s="115"/>
      <c r="AE10" s="113"/>
    </row>
    <row r="11" spans="1:32" x14ac:dyDescent="0.3">
      <c r="C11" s="12"/>
      <c r="H11" s="116"/>
      <c r="I11" s="116"/>
      <c r="J11" s="116"/>
      <c r="K11" s="116"/>
      <c r="L11" s="116"/>
      <c r="M11" s="116"/>
      <c r="N11" s="107" t="s">
        <v>450</v>
      </c>
      <c r="P11" s="116"/>
      <c r="Q11" s="117"/>
      <c r="R11" s="12"/>
      <c r="S11" s="118"/>
      <c r="T11" s="20"/>
      <c r="U11" s="118"/>
      <c r="V11" s="20"/>
      <c r="W11" s="118"/>
      <c r="X11" s="20"/>
      <c r="Y11" s="118"/>
      <c r="Z11" s="20"/>
      <c r="AA11" s="20"/>
      <c r="AB11" s="20"/>
      <c r="AC11" s="20"/>
      <c r="AD11" s="111"/>
      <c r="AE11" s="119"/>
    </row>
    <row r="12" spans="1:32" x14ac:dyDescent="0.3">
      <c r="A12" s="7"/>
      <c r="C12" s="12"/>
      <c r="J12" s="110"/>
      <c r="K12" s="120"/>
      <c r="L12" s="121"/>
      <c r="M12" s="121"/>
      <c r="N12" s="122">
        <v>0.02</v>
      </c>
      <c r="P12" s="121"/>
      <c r="Q12" s="200" t="s">
        <v>451</v>
      </c>
      <c r="R12" s="201"/>
      <c r="S12" s="201"/>
      <c r="T12" s="201"/>
      <c r="U12" s="201"/>
      <c r="V12" s="201"/>
      <c r="W12" s="201"/>
      <c r="X12" s="201"/>
      <c r="Y12" s="201"/>
      <c r="Z12" s="201"/>
      <c r="AA12" s="201"/>
      <c r="AB12" s="202"/>
      <c r="AC12" s="111" t="s">
        <v>467</v>
      </c>
      <c r="AD12" s="20"/>
      <c r="AE12" s="203" t="s">
        <v>452</v>
      </c>
      <c r="AF12" s="204"/>
    </row>
    <row r="13" spans="1:32" ht="43.2" x14ac:dyDescent="0.3">
      <c r="A13" s="164" t="s">
        <v>68</v>
      </c>
      <c r="B13" s="164" t="s">
        <v>69</v>
      </c>
      <c r="C13" s="164" t="s">
        <v>70</v>
      </c>
      <c r="D13" s="164" t="s">
        <v>38</v>
      </c>
      <c r="E13" s="165" t="s">
        <v>71</v>
      </c>
      <c r="F13" s="165" t="s">
        <v>72</v>
      </c>
      <c r="G13" s="165" t="s">
        <v>73</v>
      </c>
      <c r="H13" s="165" t="s">
        <v>74</v>
      </c>
      <c r="I13" s="165" t="s">
        <v>75</v>
      </c>
      <c r="J13" s="166" t="s">
        <v>76</v>
      </c>
      <c r="K13" s="167" t="s">
        <v>77</v>
      </c>
      <c r="L13" s="168" t="s">
        <v>78</v>
      </c>
      <c r="M13" s="167" t="s">
        <v>79</v>
      </c>
      <c r="N13" s="169" t="s">
        <v>80</v>
      </c>
      <c r="O13" s="170" t="s">
        <v>81</v>
      </c>
      <c r="P13" s="27" t="s">
        <v>82</v>
      </c>
      <c r="Q13" s="42" t="s">
        <v>316</v>
      </c>
      <c r="R13" s="42" t="s">
        <v>317</v>
      </c>
      <c r="S13" s="42" t="s">
        <v>318</v>
      </c>
      <c r="T13" s="42" t="s">
        <v>319</v>
      </c>
      <c r="U13" s="42" t="s">
        <v>59</v>
      </c>
      <c r="V13" s="42" t="s">
        <v>320</v>
      </c>
      <c r="W13" s="42" t="s">
        <v>321</v>
      </c>
      <c r="X13" s="42" t="s">
        <v>322</v>
      </c>
      <c r="Y13" s="42" t="s">
        <v>323</v>
      </c>
      <c r="Z13" s="42" t="s">
        <v>324</v>
      </c>
      <c r="AA13" s="42" t="s">
        <v>325</v>
      </c>
      <c r="AB13" s="42" t="s">
        <v>326</v>
      </c>
      <c r="AC13" s="29" t="s">
        <v>327</v>
      </c>
      <c r="AD13" s="124"/>
      <c r="AE13" s="125" t="s">
        <v>453</v>
      </c>
      <c r="AF13" s="129" t="s">
        <v>454</v>
      </c>
    </row>
    <row r="14" spans="1:32" x14ac:dyDescent="0.3">
      <c r="A14" s="164">
        <f t="shared" ref="A14:A77" si="3">+F14</f>
        <v>10</v>
      </c>
      <c r="B14" s="171" t="str">
        <f t="shared" ref="B14:B21" si="4">VLOOKUP(A14,WH_LU,3,FALSE)</f>
        <v>CN</v>
      </c>
      <c r="C14" s="164" t="str">
        <f t="shared" ref="C14:C21" si="5">IF(H14="S","S",VLOOKUP(G14,dept_lu,2,FALSE))</f>
        <v>D</v>
      </c>
      <c r="D14" s="164" t="str">
        <f t="shared" ref="D14:D21" si="6">IF(H14="H",VLOOKUP(G14,dept_lu,3,FALSE),"F")</f>
        <v>V</v>
      </c>
      <c r="E14" s="165" t="s">
        <v>332</v>
      </c>
      <c r="F14" s="173">
        <v>10</v>
      </c>
      <c r="G14" s="173">
        <v>311</v>
      </c>
      <c r="H14" s="173" t="s">
        <v>83</v>
      </c>
      <c r="I14" s="164">
        <v>1</v>
      </c>
      <c r="J14" s="174">
        <v>43831</v>
      </c>
      <c r="K14" s="175">
        <v>11.5</v>
      </c>
      <c r="L14" s="176">
        <f t="shared" ref="L14:L21" si="7">IF(H14="H",VLOOKUP(I14,Diff_LU,2,FALSE),0)</f>
        <v>0</v>
      </c>
      <c r="M14" s="177"/>
      <c r="N14" s="172"/>
      <c r="O14" s="35">
        <f t="shared" ref="O14:O77" si="8">IF(M14="",MONTH(J14),MONTH(M14))</f>
        <v>1</v>
      </c>
      <c r="P14" s="36">
        <f t="shared" ref="P14:P21" si="9">(K14*(1+N14))+L14</f>
        <v>11.5</v>
      </c>
      <c r="Q14" s="43">
        <f>IF($C14="I",IF(Q$1&lt;$O14,$K14*Q$6*8*(1+Q$9)*(1+VLOOKUP($G14,$I$2:$N$7,6,FALSE)),$P14*Q$6*8*(1+Q$9)*(1+VLOOKUP($G14,$I$2:$N$7,6,FALSE))),$P14*Q$6*8*(1+Q$7)*(1-Q$8))</f>
        <v>2043.5861094459483</v>
      </c>
      <c r="R14" s="43">
        <f>IF($C14="I",IF(R$1&lt;$O14,$K14*R$6*8*(1+R$9)*(1+VLOOKUP($G14,$I$2:$N$7,6,FALSE)),$P14*R$6*8*(1+R$9)*(1+VLOOKUP($G14,$I$2:$N$7,6,FALSE))),$P14*R$6*8*(1+R$7)*(1-R$8))</f>
        <v>1780.1578163106744</v>
      </c>
      <c r="S14" s="43">
        <f t="shared" ref="S14:W14" si="10">IF($C14="I",IF(S$1&lt;$O14,$K14*S$6*8*(1+S$9)*(1+VLOOKUP($G14,$I$2:$N$7,6,FALSE)),$P14*S$6*8*(1+S$9)*(1+VLOOKUP($G14,$I$2:$N$7,6,FALSE))),$P14*S$6*8*(1+S$7)*(1-S$8))</f>
        <v>1954.7345394700376</v>
      </c>
      <c r="T14" s="43">
        <f t="shared" si="10"/>
        <v>2005.1516650661445</v>
      </c>
      <c r="U14" s="43">
        <f t="shared" si="10"/>
        <v>1899.131462437595</v>
      </c>
      <c r="V14" s="43">
        <f t="shared" si="10"/>
        <v>1979.228553519971</v>
      </c>
      <c r="W14" s="43">
        <f t="shared" si="10"/>
        <v>2022.5688080116656</v>
      </c>
      <c r="X14" s="43">
        <f t="shared" ref="X14:AB23" si="11">IF($C14="I",IF(X$1&lt;$O14,$K14*X$6*8*(1+X$9)*(1+VLOOKUP($G14,$I$2:$N$7,6,FALSE)),$P14*X$6*8*(1+X$9)*(1+VLOOKUP($G14,$I$2:$N$7,6,FALSE))),$P14*X$6*8*(1+X$7)*(1-X$8))</f>
        <v>1856.3614165170322</v>
      </c>
      <c r="Y14" s="43">
        <f t="shared" si="11"/>
        <v>1944.7595792083196</v>
      </c>
      <c r="Z14" s="43">
        <f t="shared" si="11"/>
        <v>1888.3980546405858</v>
      </c>
      <c r="AA14" s="43">
        <f t="shared" si="11"/>
        <v>1813.7959056730974</v>
      </c>
      <c r="AB14" s="43">
        <f t="shared" si="11"/>
        <v>1983.8634461780782</v>
      </c>
      <c r="AC14" s="43">
        <f t="shared" ref="AC14:AC21" si="12">SUM(Q14:AB14)</f>
        <v>23171.737356479152</v>
      </c>
      <c r="AD14" s="126"/>
      <c r="AE14" s="127">
        <f t="shared" ref="AE14:AE21" si="13">2020-YEAR(J14)</f>
        <v>0</v>
      </c>
      <c r="AF14" s="13">
        <f>VLOOKUP('Calculated Wages (ALL)'!AE14,'VacationDay-Hrly'!$A$2:$C$38,3,FALSE)</f>
        <v>0</v>
      </c>
    </row>
    <row r="15" spans="1:32" x14ac:dyDescent="0.3">
      <c r="A15" s="164">
        <f t="shared" si="3"/>
        <v>10</v>
      </c>
      <c r="B15" s="171" t="str">
        <f t="shared" si="4"/>
        <v>CN</v>
      </c>
      <c r="C15" s="164" t="str">
        <f t="shared" si="5"/>
        <v>D</v>
      </c>
      <c r="D15" s="164" t="str">
        <f t="shared" si="6"/>
        <v>V</v>
      </c>
      <c r="E15" s="165" t="s">
        <v>333</v>
      </c>
      <c r="F15" s="173">
        <v>10</v>
      </c>
      <c r="G15" s="173">
        <v>311</v>
      </c>
      <c r="H15" s="173" t="s">
        <v>83</v>
      </c>
      <c r="I15" s="164" t="s">
        <v>8</v>
      </c>
      <c r="J15" s="174">
        <v>43891</v>
      </c>
      <c r="K15" s="175">
        <v>11.5</v>
      </c>
      <c r="L15" s="176">
        <f t="shared" si="7"/>
        <v>0.35</v>
      </c>
      <c r="M15" s="177"/>
      <c r="N15" s="172"/>
      <c r="O15" s="35">
        <f t="shared" si="8"/>
        <v>3</v>
      </c>
      <c r="P15" s="36">
        <f t="shared" si="9"/>
        <v>11.85</v>
      </c>
      <c r="Q15" s="43"/>
      <c r="R15" s="43">
        <f t="shared" ref="R15:W15" si="14">IF($C15="I",IF(R$1&lt;$O15,$K15*R$6*8*(1+R$9)*(1+VLOOKUP($G15,$I$2:$N$7,6,FALSE)),$P15*R$6*8*(1+R$9)*(1+VLOOKUP($G15,$I$2:$N$7,6,FALSE))),$P15*R$6*8*(1+R$7)*(1-R$8))</f>
        <v>1834.3365324592601</v>
      </c>
      <c r="S15" s="43">
        <f t="shared" si="14"/>
        <v>2014.2264602365169</v>
      </c>
      <c r="T15" s="43">
        <f t="shared" si="14"/>
        <v>2066.178020089897</v>
      </c>
      <c r="U15" s="43">
        <f t="shared" si="14"/>
        <v>1956.9311156422175</v>
      </c>
      <c r="V15" s="43">
        <f t="shared" si="14"/>
        <v>2039.4659442792747</v>
      </c>
      <c r="W15" s="43">
        <f t="shared" si="14"/>
        <v>2084.1252499946295</v>
      </c>
      <c r="X15" s="43">
        <f t="shared" si="11"/>
        <v>1912.8593726718984</v>
      </c>
      <c r="Y15" s="43">
        <f t="shared" si="11"/>
        <v>2003.9479142277032</v>
      </c>
      <c r="Z15" s="43">
        <f t="shared" si="11"/>
        <v>1945.8710389122555</v>
      </c>
      <c r="AA15" s="43">
        <f t="shared" si="11"/>
        <v>1868.9983897588002</v>
      </c>
      <c r="AB15" s="43">
        <f t="shared" si="11"/>
        <v>2044.241898887846</v>
      </c>
      <c r="AC15" s="43">
        <f t="shared" si="12"/>
        <v>21771.181937160298</v>
      </c>
      <c r="AD15" s="126"/>
      <c r="AE15" s="127">
        <f t="shared" si="13"/>
        <v>0</v>
      </c>
      <c r="AF15" s="13">
        <f>VLOOKUP('Calculated Wages (ALL)'!AE15,'VacationDay-Hrly'!$A$2:$C$38,3,FALSE)</f>
        <v>0</v>
      </c>
    </row>
    <row r="16" spans="1:32" x14ac:dyDescent="0.3">
      <c r="A16" s="164">
        <f t="shared" si="3"/>
        <v>10</v>
      </c>
      <c r="B16" s="171" t="str">
        <f t="shared" si="4"/>
        <v>CN</v>
      </c>
      <c r="C16" s="164" t="str">
        <f t="shared" si="5"/>
        <v>D</v>
      </c>
      <c r="D16" s="164" t="str">
        <f t="shared" si="6"/>
        <v>V</v>
      </c>
      <c r="E16" s="165" t="s">
        <v>334</v>
      </c>
      <c r="F16" s="173">
        <v>10</v>
      </c>
      <c r="G16" s="173">
        <v>312</v>
      </c>
      <c r="H16" s="173" t="s">
        <v>83</v>
      </c>
      <c r="I16" s="164">
        <v>1</v>
      </c>
      <c r="J16" s="174">
        <v>43922</v>
      </c>
      <c r="K16" s="175">
        <v>11.5</v>
      </c>
      <c r="L16" s="176">
        <f t="shared" si="7"/>
        <v>0</v>
      </c>
      <c r="M16" s="177"/>
      <c r="N16" s="172"/>
      <c r="O16" s="35">
        <f t="shared" si="8"/>
        <v>4</v>
      </c>
      <c r="P16" s="36">
        <f t="shared" si="9"/>
        <v>11.5</v>
      </c>
      <c r="Q16" s="43"/>
      <c r="R16" s="43"/>
      <c r="S16" s="43">
        <f t="shared" ref="S16:W17" si="15">IF($C16="I",IF(S$1&lt;$O16,$K16*S$6*8*(1+S$9)*(1+VLOOKUP($G16,$I$2:$N$7,6,FALSE)),$P16*S$6*8*(1+S$9)*(1+VLOOKUP($G16,$I$2:$N$7,6,FALSE))),$P16*S$6*8*(1+S$7)*(1-S$8))</f>
        <v>1954.7345394700376</v>
      </c>
      <c r="T16" s="43">
        <f t="shared" si="15"/>
        <v>2005.1516650661445</v>
      </c>
      <c r="U16" s="43">
        <f t="shared" si="15"/>
        <v>1899.131462437595</v>
      </c>
      <c r="V16" s="43">
        <f t="shared" si="15"/>
        <v>1979.228553519971</v>
      </c>
      <c r="W16" s="43">
        <f t="shared" si="15"/>
        <v>2022.5688080116656</v>
      </c>
      <c r="X16" s="43">
        <f t="shared" si="11"/>
        <v>1856.3614165170322</v>
      </c>
      <c r="Y16" s="43">
        <f t="shared" si="11"/>
        <v>1944.7595792083196</v>
      </c>
      <c r="Z16" s="43">
        <f t="shared" si="11"/>
        <v>1888.3980546405858</v>
      </c>
      <c r="AA16" s="43">
        <f t="shared" si="11"/>
        <v>1813.7959056730974</v>
      </c>
      <c r="AB16" s="43">
        <f t="shared" si="11"/>
        <v>1983.8634461780782</v>
      </c>
      <c r="AC16" s="43">
        <f t="shared" si="12"/>
        <v>19347.993430722527</v>
      </c>
      <c r="AD16" s="126"/>
      <c r="AE16" s="127">
        <f t="shared" si="13"/>
        <v>0</v>
      </c>
      <c r="AF16" s="13">
        <f>VLOOKUP('Calculated Wages (ALL)'!AE16,'VacationDay-Hrly'!$A$2:$C$38,3,FALSE)</f>
        <v>0</v>
      </c>
    </row>
    <row r="17" spans="1:32" x14ac:dyDescent="0.3">
      <c r="A17" s="164">
        <f t="shared" si="3"/>
        <v>10</v>
      </c>
      <c r="B17" s="171" t="str">
        <f t="shared" si="4"/>
        <v>CN</v>
      </c>
      <c r="C17" s="164" t="str">
        <f t="shared" si="5"/>
        <v>D</v>
      </c>
      <c r="D17" s="164" t="str">
        <f t="shared" si="6"/>
        <v>V</v>
      </c>
      <c r="E17" s="165" t="s">
        <v>335</v>
      </c>
      <c r="F17" s="173">
        <v>10</v>
      </c>
      <c r="G17" s="173">
        <v>312</v>
      </c>
      <c r="H17" s="173" t="s">
        <v>83</v>
      </c>
      <c r="I17" s="164" t="s">
        <v>12</v>
      </c>
      <c r="J17" s="174">
        <v>43952</v>
      </c>
      <c r="K17" s="175">
        <v>11.5</v>
      </c>
      <c r="L17" s="176">
        <f t="shared" si="7"/>
        <v>0.5</v>
      </c>
      <c r="M17" s="177"/>
      <c r="N17" s="172"/>
      <c r="O17" s="35">
        <f t="shared" si="8"/>
        <v>5</v>
      </c>
      <c r="P17" s="36">
        <f t="shared" si="9"/>
        <v>12</v>
      </c>
      <c r="Q17" s="43"/>
      <c r="R17" s="43"/>
      <c r="S17" s="43">
        <f t="shared" si="15"/>
        <v>2039.7229977078657</v>
      </c>
      <c r="T17" s="43">
        <f t="shared" si="15"/>
        <v>2092.3321722429337</v>
      </c>
      <c r="U17" s="43">
        <f t="shared" si="15"/>
        <v>1981.7023955870559</v>
      </c>
      <c r="V17" s="43">
        <f t="shared" si="15"/>
        <v>2065.2819688904046</v>
      </c>
      <c r="W17" s="43">
        <f t="shared" si="15"/>
        <v>2110.5065822730421</v>
      </c>
      <c r="X17" s="43">
        <f t="shared" si="11"/>
        <v>1937.0727824525554</v>
      </c>
      <c r="Y17" s="43">
        <f t="shared" si="11"/>
        <v>2029.3143435217248</v>
      </c>
      <c r="Z17" s="43">
        <f t="shared" si="11"/>
        <v>1970.5023178858285</v>
      </c>
      <c r="AA17" s="43">
        <f t="shared" si="11"/>
        <v>1892.6565972241015</v>
      </c>
      <c r="AB17" s="43">
        <f t="shared" si="11"/>
        <v>2070.1183786206034</v>
      </c>
      <c r="AC17" s="43">
        <f t="shared" si="12"/>
        <v>20189.210536406114</v>
      </c>
      <c r="AD17" s="126"/>
      <c r="AE17" s="127">
        <f t="shared" si="13"/>
        <v>0</v>
      </c>
      <c r="AF17" s="13">
        <f>VLOOKUP('Calculated Wages (ALL)'!AE17,'VacationDay-Hrly'!$A$2:$C$38,3,FALSE)</f>
        <v>0</v>
      </c>
    </row>
    <row r="18" spans="1:32" x14ac:dyDescent="0.3">
      <c r="A18" s="164">
        <f t="shared" si="3"/>
        <v>10</v>
      </c>
      <c r="B18" s="171" t="str">
        <f t="shared" si="4"/>
        <v>CN</v>
      </c>
      <c r="C18" s="164" t="str">
        <f t="shared" si="5"/>
        <v>D</v>
      </c>
      <c r="D18" s="164" t="str">
        <f t="shared" si="6"/>
        <v>V</v>
      </c>
      <c r="E18" s="165" t="s">
        <v>336</v>
      </c>
      <c r="F18" s="173">
        <v>10</v>
      </c>
      <c r="G18" s="173">
        <v>311</v>
      </c>
      <c r="H18" s="173" t="s">
        <v>83</v>
      </c>
      <c r="I18" s="164">
        <v>1</v>
      </c>
      <c r="J18" s="174">
        <v>43983</v>
      </c>
      <c r="K18" s="175">
        <v>11.5</v>
      </c>
      <c r="L18" s="176">
        <f t="shared" si="7"/>
        <v>0</v>
      </c>
      <c r="M18" s="177"/>
      <c r="N18" s="172"/>
      <c r="O18" s="35">
        <f t="shared" si="8"/>
        <v>6</v>
      </c>
      <c r="P18" s="36">
        <f t="shared" si="9"/>
        <v>11.5</v>
      </c>
      <c r="Q18" s="43"/>
      <c r="R18" s="43"/>
      <c r="S18" s="43"/>
      <c r="T18" s="43">
        <f t="shared" ref="T18:W19" si="16">IF($C18="I",IF(T$1&lt;$O18,$K18*T$6*8*(1+T$9)*(1+VLOOKUP($G18,$I$2:$N$7,6,FALSE)),$P18*T$6*8*(1+T$9)*(1+VLOOKUP($G18,$I$2:$N$7,6,FALSE))),$P18*T$6*8*(1+T$7)*(1-T$8))</f>
        <v>2005.1516650661445</v>
      </c>
      <c r="U18" s="43">
        <f t="shared" si="16"/>
        <v>1899.131462437595</v>
      </c>
      <c r="V18" s="43">
        <f t="shared" si="16"/>
        <v>1979.228553519971</v>
      </c>
      <c r="W18" s="43">
        <f t="shared" si="16"/>
        <v>2022.5688080116656</v>
      </c>
      <c r="X18" s="43">
        <f t="shared" si="11"/>
        <v>1856.3614165170322</v>
      </c>
      <c r="Y18" s="43">
        <f t="shared" si="11"/>
        <v>1944.7595792083196</v>
      </c>
      <c r="Z18" s="43">
        <f t="shared" si="11"/>
        <v>1888.3980546405858</v>
      </c>
      <c r="AA18" s="43">
        <f t="shared" si="11"/>
        <v>1813.7959056730974</v>
      </c>
      <c r="AB18" s="43">
        <f t="shared" si="11"/>
        <v>1983.8634461780782</v>
      </c>
      <c r="AC18" s="43">
        <f t="shared" si="12"/>
        <v>17393.258891252488</v>
      </c>
      <c r="AD18" s="20"/>
      <c r="AE18" s="127">
        <f t="shared" si="13"/>
        <v>0</v>
      </c>
      <c r="AF18" s="13">
        <f>VLOOKUP('Calculated Wages (ALL)'!AE18,'VacationDay-Hrly'!$A$2:$C$38,3,FALSE)</f>
        <v>0</v>
      </c>
    </row>
    <row r="19" spans="1:32" x14ac:dyDescent="0.3">
      <c r="A19" s="164">
        <f t="shared" si="3"/>
        <v>10</v>
      </c>
      <c r="B19" s="171" t="str">
        <f t="shared" ref="B19" si="17">VLOOKUP(A19,WH_LU,3,FALSE)</f>
        <v>CN</v>
      </c>
      <c r="C19" s="164" t="str">
        <f t="shared" ref="C19" si="18">IF(H19="S","S",VLOOKUP(G19,dept_lu,2,FALSE))</f>
        <v>D</v>
      </c>
      <c r="D19" s="164" t="str">
        <f t="shared" ref="D19" si="19">IF(H19="H",VLOOKUP(G19,dept_lu,3,FALSE),"F")</f>
        <v>V</v>
      </c>
      <c r="E19" s="165" t="s">
        <v>337</v>
      </c>
      <c r="F19" s="173">
        <v>10</v>
      </c>
      <c r="G19" s="173">
        <v>311</v>
      </c>
      <c r="H19" s="173" t="s">
        <v>83</v>
      </c>
      <c r="I19" s="164">
        <v>1</v>
      </c>
      <c r="J19" s="174">
        <v>43983</v>
      </c>
      <c r="K19" s="175">
        <v>11.5</v>
      </c>
      <c r="L19" s="176">
        <f t="shared" ref="L19" si="20">IF(H19="H",VLOOKUP(I19,Diff_LU,2,FALSE),0)</f>
        <v>0</v>
      </c>
      <c r="M19" s="177"/>
      <c r="N19" s="172"/>
      <c r="O19" s="35">
        <f t="shared" si="8"/>
        <v>6</v>
      </c>
      <c r="P19" s="36">
        <f t="shared" si="9"/>
        <v>11.5</v>
      </c>
      <c r="Q19" s="43">
        <f>IF($C19="I",IF(Q$1&lt;$O19,$K19*Q$6*8*(1+Q$9)*(1+VLOOKUP($G19,$I$2:$N$7,6,FALSE)),$P19*Q$6*8*(1+Q$9)*(1+VLOOKUP($G19,$I$2:$N$7,6,FALSE))),$P19*Q$6*8*(1+Q$7)*(1-Q$8))</f>
        <v>2043.5861094459483</v>
      </c>
      <c r="R19" s="43">
        <f>IF($C19="I",IF(R$1&lt;$O19,$K19*R$6*8*(1+R$9)*(1+VLOOKUP($G19,$I$2:$N$7,6,FALSE)),$P19*R$6*8*(1+R$9)*(1+VLOOKUP($G19,$I$2:$N$7,6,FALSE))),$P19*R$6*8*(1+R$7)*(1-R$8))</f>
        <v>1780.1578163106744</v>
      </c>
      <c r="S19" s="43">
        <f>IF($C19="I",IF(S$1&lt;$O19,$K19*S$6*8*(1+S$9)*(1+VLOOKUP($G19,$I$2:$N$7,6,FALSE)),$P19*S$6*8*(1+S$9)*(1+VLOOKUP($G19,$I$2:$N$7,6,FALSE))),$P19*S$6*8*(1+S$7)*(1-S$8))</f>
        <v>1954.7345394700376</v>
      </c>
      <c r="T19" s="43">
        <f t="shared" si="16"/>
        <v>2005.1516650661445</v>
      </c>
      <c r="U19" s="43">
        <f t="shared" si="16"/>
        <v>1899.131462437595</v>
      </c>
      <c r="V19" s="43">
        <f t="shared" si="16"/>
        <v>1979.228553519971</v>
      </c>
      <c r="W19" s="43">
        <f t="shared" si="16"/>
        <v>2022.5688080116656</v>
      </c>
      <c r="X19" s="43">
        <f t="shared" si="11"/>
        <v>1856.3614165170322</v>
      </c>
      <c r="Y19" s="43">
        <f t="shared" si="11"/>
        <v>1944.7595792083196</v>
      </c>
      <c r="Z19" s="43">
        <f t="shared" si="11"/>
        <v>1888.3980546405858</v>
      </c>
      <c r="AA19" s="43">
        <f t="shared" si="11"/>
        <v>1813.7959056730974</v>
      </c>
      <c r="AB19" s="43">
        <f t="shared" si="11"/>
        <v>1983.8634461780782</v>
      </c>
      <c r="AC19" s="43">
        <f t="shared" si="12"/>
        <v>23171.737356479152</v>
      </c>
      <c r="AD19" s="20"/>
      <c r="AE19" s="127">
        <f t="shared" si="13"/>
        <v>0</v>
      </c>
      <c r="AF19" s="13">
        <f>VLOOKUP('Calculated Wages (ALL)'!AE19,'VacationDay-Hrly'!$A$2:$C$38,3,FALSE)</f>
        <v>0</v>
      </c>
    </row>
    <row r="20" spans="1:32" x14ac:dyDescent="0.3">
      <c r="A20" s="164">
        <f t="shared" si="3"/>
        <v>10</v>
      </c>
      <c r="B20" s="171" t="str">
        <f t="shared" ref="B20" si="21">VLOOKUP(A20,WH_LU,3,FALSE)</f>
        <v>CN</v>
      </c>
      <c r="C20" s="164" t="str">
        <f t="shared" ref="C20" si="22">IF(H20="S","S",VLOOKUP(G20,dept_lu,2,FALSE))</f>
        <v>D</v>
      </c>
      <c r="D20" s="164" t="str">
        <f t="shared" ref="D20" si="23">IF(H20="H",VLOOKUP(G20,dept_lu,3,FALSE),"F")</f>
        <v>V</v>
      </c>
      <c r="E20" s="165" t="s">
        <v>338</v>
      </c>
      <c r="F20" s="173">
        <v>10</v>
      </c>
      <c r="G20" s="173">
        <v>311</v>
      </c>
      <c r="H20" s="173" t="s">
        <v>83</v>
      </c>
      <c r="I20" s="164">
        <v>1</v>
      </c>
      <c r="J20" s="174">
        <v>43983</v>
      </c>
      <c r="K20" s="175">
        <v>11.5</v>
      </c>
      <c r="L20" s="176">
        <f t="shared" ref="L20" si="24">IF(H20="H",VLOOKUP(I20,Diff_LU,2,FALSE),0)</f>
        <v>0</v>
      </c>
      <c r="M20" s="177"/>
      <c r="N20" s="172"/>
      <c r="O20" s="35">
        <f t="shared" si="8"/>
        <v>6</v>
      </c>
      <c r="P20" s="36">
        <f t="shared" si="9"/>
        <v>11.5</v>
      </c>
      <c r="Q20" s="43"/>
      <c r="R20" s="43"/>
      <c r="S20" s="43"/>
      <c r="T20" s="43"/>
      <c r="U20" s="43"/>
      <c r="V20" s="43"/>
      <c r="W20" s="43"/>
      <c r="X20" s="43">
        <f t="shared" si="11"/>
        <v>1856.3614165170322</v>
      </c>
      <c r="Y20" s="43">
        <f t="shared" si="11"/>
        <v>1944.7595792083196</v>
      </c>
      <c r="Z20" s="43">
        <f t="shared" si="11"/>
        <v>1888.3980546405858</v>
      </c>
      <c r="AA20" s="43">
        <f t="shared" si="11"/>
        <v>1813.7959056730974</v>
      </c>
      <c r="AB20" s="43">
        <f t="shared" si="11"/>
        <v>1983.8634461780782</v>
      </c>
      <c r="AC20" s="43">
        <f t="shared" si="12"/>
        <v>9487.1784022171141</v>
      </c>
      <c r="AD20" s="20"/>
      <c r="AE20" s="127">
        <f t="shared" si="13"/>
        <v>0</v>
      </c>
      <c r="AF20" s="13">
        <f>VLOOKUP('Calculated Wages (ALL)'!AE20,'VacationDay-Hrly'!$A$2:$C$38,3,FALSE)</f>
        <v>0</v>
      </c>
    </row>
    <row r="21" spans="1:32" x14ac:dyDescent="0.3">
      <c r="A21" s="164">
        <f t="shared" si="3"/>
        <v>10</v>
      </c>
      <c r="B21" s="171" t="str">
        <f t="shared" si="4"/>
        <v>CN</v>
      </c>
      <c r="C21" s="164" t="str">
        <f t="shared" si="5"/>
        <v>I</v>
      </c>
      <c r="D21" s="164" t="str">
        <f t="shared" si="6"/>
        <v>F</v>
      </c>
      <c r="E21" s="165" t="s">
        <v>84</v>
      </c>
      <c r="F21" s="173">
        <v>10</v>
      </c>
      <c r="G21" s="173">
        <v>458</v>
      </c>
      <c r="H21" s="173" t="s">
        <v>83</v>
      </c>
      <c r="I21" s="164" t="s">
        <v>12</v>
      </c>
      <c r="J21" s="174">
        <v>43753</v>
      </c>
      <c r="K21" s="175">
        <v>22</v>
      </c>
      <c r="L21" s="176">
        <f t="shared" si="7"/>
        <v>0.5</v>
      </c>
      <c r="M21" s="177"/>
      <c r="N21" s="172"/>
      <c r="O21" s="35">
        <f t="shared" si="8"/>
        <v>10</v>
      </c>
      <c r="P21" s="36">
        <f t="shared" si="9"/>
        <v>22.5</v>
      </c>
      <c r="Q21" s="43">
        <f t="shared" ref="Q21:W30" si="25">IF($C21="I",IF(Q$1&lt;$O21,$K21*Q$6*8*(1+Q$9)*(1+VLOOKUP($G21,$I$2:$N$7,6,FALSE)),$P21*Q$6*8*(1+Q$9)*(1+VLOOKUP($G21,$I$2:$N$7,6,FALSE))),$P21*Q$6*8*(1+Q$7)*(1-Q$8))</f>
        <v>4341.1107983570992</v>
      </c>
      <c r="R21" s="43">
        <f t="shared" si="25"/>
        <v>3781.520281159681</v>
      </c>
      <c r="S21" s="43">
        <f t="shared" si="25"/>
        <v>4152.3668506024424</v>
      </c>
      <c r="T21" s="43">
        <f t="shared" si="25"/>
        <v>4259.4659972132622</v>
      </c>
      <c r="U21" s="43">
        <f t="shared" si="25"/>
        <v>4034.2513882729104</v>
      </c>
      <c r="V21" s="43">
        <f t="shared" si="25"/>
        <v>4204.398535685732</v>
      </c>
      <c r="W21" s="43">
        <f t="shared" si="25"/>
        <v>4296.4645591861799</v>
      </c>
      <c r="X21" s="43">
        <f t="shared" si="11"/>
        <v>3943.3966367487269</v>
      </c>
      <c r="Y21" s="43">
        <f t="shared" si="11"/>
        <v>4131.1774289748573</v>
      </c>
      <c r="Z21" s="43">
        <f t="shared" si="11"/>
        <v>4102.6201628833351</v>
      </c>
      <c r="AA21" s="43">
        <f t="shared" si="11"/>
        <v>3940.544015962766</v>
      </c>
      <c r="AB21" s="43">
        <f t="shared" si="11"/>
        <v>4310.0225371956785</v>
      </c>
      <c r="AC21" s="43">
        <f t="shared" si="12"/>
        <v>49497.339192242674</v>
      </c>
      <c r="AD21" s="20"/>
      <c r="AE21" s="127">
        <f t="shared" si="13"/>
        <v>1</v>
      </c>
      <c r="AF21" s="13">
        <f>VLOOKUP('Calculated Wages (ALL)'!AE21,'VacationDay-Hrly'!$A$2:$C$38,3,FALSE)</f>
        <v>5</v>
      </c>
    </row>
    <row r="22" spans="1:32" ht="12.75" customHeight="1" x14ac:dyDescent="0.3">
      <c r="A22" s="164">
        <f t="shared" si="3"/>
        <v>10</v>
      </c>
      <c r="B22" s="171" t="str">
        <f t="shared" ref="B22:B53" si="26">VLOOKUP(A22,WH_LU,3,FALSE)</f>
        <v>CN</v>
      </c>
      <c r="C22" s="164" t="str">
        <f t="shared" ref="C22:C53" si="27">IF(H22="S","S",VLOOKUP(G22,dept_lu,2,FALSE))</f>
        <v>D</v>
      </c>
      <c r="D22" s="164" t="str">
        <f t="shared" ref="D22:D53" si="28">IF(H22="H",VLOOKUP(G22,dept_lu,3,FALSE),"F")</f>
        <v>V</v>
      </c>
      <c r="E22" s="173" t="s">
        <v>370</v>
      </c>
      <c r="F22" s="173">
        <v>10</v>
      </c>
      <c r="G22" s="173">
        <v>311</v>
      </c>
      <c r="H22" s="173" t="s">
        <v>83</v>
      </c>
      <c r="I22" s="164" t="s">
        <v>8</v>
      </c>
      <c r="J22" s="174" t="s">
        <v>85</v>
      </c>
      <c r="K22" s="175">
        <v>12</v>
      </c>
      <c r="L22" s="176">
        <f t="shared" ref="L22:L53" si="29">IF(H22="H",VLOOKUP(I22,Diff_LU,2,FALSE),0)</f>
        <v>0.35</v>
      </c>
      <c r="M22" s="172" t="s">
        <v>86</v>
      </c>
      <c r="N22" s="172">
        <f t="shared" ref="N22:N85" si="30">IF(H22="H",N$12,IF(H22="S",O$12,"error"))</f>
        <v>0.02</v>
      </c>
      <c r="O22" s="35">
        <f t="shared" si="8"/>
        <v>3</v>
      </c>
      <c r="P22" s="36">
        <f>(K22*(1+N22))+L22</f>
        <v>12.59</v>
      </c>
      <c r="Q22" s="43">
        <f t="shared" si="25"/>
        <v>2237.2825319934341</v>
      </c>
      <c r="R22" s="43">
        <f t="shared" si="25"/>
        <v>1948.8858180305556</v>
      </c>
      <c r="S22" s="43">
        <f t="shared" si="25"/>
        <v>2140.0093784285023</v>
      </c>
      <c r="T22" s="43">
        <f t="shared" si="25"/>
        <v>2195.2051707115443</v>
      </c>
      <c r="U22" s="43">
        <f t="shared" si="25"/>
        <v>2079.1360967034193</v>
      </c>
      <c r="V22" s="43">
        <f t="shared" si="25"/>
        <v>2166.8249990275162</v>
      </c>
      <c r="W22" s="43">
        <f t="shared" si="25"/>
        <v>2214.2731559014669</v>
      </c>
      <c r="X22" s="43">
        <f t="shared" si="11"/>
        <v>2032.3121942564728</v>
      </c>
      <c r="Y22" s="43">
        <f t="shared" si="11"/>
        <v>2129.0889654115431</v>
      </c>
      <c r="Z22" s="43">
        <f t="shared" si="11"/>
        <v>2067.3853485152154</v>
      </c>
      <c r="AA22" s="43">
        <f t="shared" si="11"/>
        <v>1985.7122132542866</v>
      </c>
      <c r="AB22" s="43">
        <f t="shared" si="11"/>
        <v>2171.8991989027827</v>
      </c>
      <c r="AC22" s="43">
        <f>SUM(Q22:AB22)</f>
        <v>25368.015071136735</v>
      </c>
      <c r="AD22" s="126"/>
      <c r="AE22" s="127">
        <f>2020-YEAR(J22)</f>
        <v>21</v>
      </c>
      <c r="AF22" s="13">
        <f>VLOOKUP('Calculated Wages (ALL)'!AE22,'VacationDay-Hrly'!$A$2:$C$38,3,FALSE)</f>
        <v>20</v>
      </c>
    </row>
    <row r="23" spans="1:32" ht="12.75" customHeight="1" x14ac:dyDescent="0.3">
      <c r="A23" s="164">
        <f t="shared" si="3"/>
        <v>10</v>
      </c>
      <c r="B23" s="171" t="str">
        <f t="shared" si="26"/>
        <v>CN</v>
      </c>
      <c r="C23" s="164" t="str">
        <f t="shared" si="27"/>
        <v>D</v>
      </c>
      <c r="D23" s="164" t="str">
        <f t="shared" si="28"/>
        <v>V</v>
      </c>
      <c r="E23" s="173" t="s">
        <v>371</v>
      </c>
      <c r="F23" s="173">
        <v>10</v>
      </c>
      <c r="G23" s="173">
        <v>311</v>
      </c>
      <c r="H23" s="173" t="s">
        <v>83</v>
      </c>
      <c r="I23" s="164" t="s">
        <v>12</v>
      </c>
      <c r="J23" s="174" t="s">
        <v>87</v>
      </c>
      <c r="K23" s="175">
        <v>11.5</v>
      </c>
      <c r="L23" s="176">
        <f t="shared" si="29"/>
        <v>0.5</v>
      </c>
      <c r="M23" s="172" t="s">
        <v>88</v>
      </c>
      <c r="N23" s="172">
        <f t="shared" si="30"/>
        <v>0.02</v>
      </c>
      <c r="O23" s="35">
        <f t="shared" si="8"/>
        <v>11</v>
      </c>
      <c r="P23" s="36">
        <f t="shared" ref="P23:P86" si="31">(K23*(1+N23))+L23</f>
        <v>12.23</v>
      </c>
      <c r="Q23" s="43">
        <f t="shared" si="25"/>
        <v>2173.3094016107784</v>
      </c>
      <c r="R23" s="43">
        <f t="shared" si="25"/>
        <v>1893.1591385634392</v>
      </c>
      <c r="S23" s="43">
        <f t="shared" si="25"/>
        <v>2078.8176884972663</v>
      </c>
      <c r="T23" s="43">
        <f t="shared" si="25"/>
        <v>2132.4352055442564</v>
      </c>
      <c r="U23" s="43">
        <f t="shared" si="25"/>
        <v>2019.6850248358078</v>
      </c>
      <c r="V23" s="43">
        <f t="shared" si="25"/>
        <v>2104.8665399608044</v>
      </c>
      <c r="W23" s="43">
        <f t="shared" si="25"/>
        <v>2150.9579584332755</v>
      </c>
      <c r="X23" s="43">
        <f t="shared" si="11"/>
        <v>1974.200010782896</v>
      </c>
      <c r="Y23" s="43">
        <f t="shared" si="11"/>
        <v>2068.2095351058911</v>
      </c>
      <c r="Z23" s="43">
        <f t="shared" si="11"/>
        <v>2008.2702789786406</v>
      </c>
      <c r="AA23" s="43">
        <f t="shared" si="11"/>
        <v>1928.9325153375635</v>
      </c>
      <c r="AB23" s="43">
        <f t="shared" si="11"/>
        <v>2109.7956475441651</v>
      </c>
      <c r="AC23" s="43">
        <f t="shared" ref="AC23:AC85" si="32">SUM(Q23:AB23)</f>
        <v>24642.638945194787</v>
      </c>
      <c r="AD23" s="126"/>
      <c r="AE23" s="127">
        <f t="shared" ref="AE23:AE86" si="33">2020-YEAR(J23)</f>
        <v>1</v>
      </c>
      <c r="AF23" s="13">
        <f>VLOOKUP('Calculated Wages (ALL)'!AE23,'VacationDay-Hrly'!$A$2:$C$38,3,FALSE)</f>
        <v>5</v>
      </c>
    </row>
    <row r="24" spans="1:32" ht="12.75" customHeight="1" x14ac:dyDescent="0.3">
      <c r="A24" s="164">
        <f t="shared" si="3"/>
        <v>10</v>
      </c>
      <c r="B24" s="171" t="str">
        <f t="shared" si="26"/>
        <v>CN</v>
      </c>
      <c r="C24" s="164" t="str">
        <f t="shared" si="27"/>
        <v>D</v>
      </c>
      <c r="D24" s="164" t="str">
        <f t="shared" si="28"/>
        <v>V</v>
      </c>
      <c r="E24" s="173" t="s">
        <v>372</v>
      </c>
      <c r="F24" s="173">
        <v>10</v>
      </c>
      <c r="G24" s="173">
        <v>311</v>
      </c>
      <c r="H24" s="173" t="s">
        <v>83</v>
      </c>
      <c r="I24" s="164" t="s">
        <v>12</v>
      </c>
      <c r="J24" s="174" t="s">
        <v>89</v>
      </c>
      <c r="K24" s="175">
        <v>11.5</v>
      </c>
      <c r="L24" s="176">
        <f t="shared" si="29"/>
        <v>0.5</v>
      </c>
      <c r="M24" s="172" t="s">
        <v>90</v>
      </c>
      <c r="N24" s="172">
        <f t="shared" si="30"/>
        <v>0.02</v>
      </c>
      <c r="O24" s="35">
        <f t="shared" si="8"/>
        <v>12</v>
      </c>
      <c r="P24" s="36">
        <f t="shared" si="31"/>
        <v>12.23</v>
      </c>
      <c r="Q24" s="43">
        <f t="shared" si="25"/>
        <v>2173.3094016107784</v>
      </c>
      <c r="R24" s="43">
        <f t="shared" si="25"/>
        <v>1893.1591385634392</v>
      </c>
      <c r="S24" s="43">
        <f t="shared" si="25"/>
        <v>2078.8176884972663</v>
      </c>
      <c r="T24" s="43">
        <f t="shared" si="25"/>
        <v>2132.4352055442564</v>
      </c>
      <c r="U24" s="43">
        <f t="shared" si="25"/>
        <v>2019.6850248358078</v>
      </c>
      <c r="V24" s="43">
        <f t="shared" si="25"/>
        <v>2104.8665399608044</v>
      </c>
      <c r="W24" s="43">
        <f t="shared" si="25"/>
        <v>2150.9579584332755</v>
      </c>
      <c r="X24" s="43">
        <f t="shared" ref="X24:AB33" si="34">IF($C24="I",IF(X$1&lt;$O24,$K24*X$6*8*(1+X$9)*(1+VLOOKUP($G24,$I$2:$N$7,6,FALSE)),$P24*X$6*8*(1+X$9)*(1+VLOOKUP($G24,$I$2:$N$7,6,FALSE))),$P24*X$6*8*(1+X$7)*(1-X$8))</f>
        <v>1974.200010782896</v>
      </c>
      <c r="Y24" s="43">
        <f t="shared" si="34"/>
        <v>2068.2095351058911</v>
      </c>
      <c r="Z24" s="43">
        <f t="shared" si="34"/>
        <v>2008.2702789786406</v>
      </c>
      <c r="AA24" s="43">
        <f t="shared" si="34"/>
        <v>1928.9325153375635</v>
      </c>
      <c r="AB24" s="43">
        <f t="shared" si="34"/>
        <v>2109.7956475441651</v>
      </c>
      <c r="AC24" s="43">
        <f t="shared" si="32"/>
        <v>24642.638945194787</v>
      </c>
      <c r="AD24" s="126"/>
      <c r="AE24" s="127">
        <f t="shared" si="33"/>
        <v>1</v>
      </c>
      <c r="AF24" s="13">
        <f>VLOOKUP('Calculated Wages (ALL)'!AE24,'VacationDay-Hrly'!$A$2:$C$38,3,FALSE)</f>
        <v>5</v>
      </c>
    </row>
    <row r="25" spans="1:32" ht="12.75" customHeight="1" x14ac:dyDescent="0.3">
      <c r="A25" s="164">
        <f t="shared" si="3"/>
        <v>10</v>
      </c>
      <c r="B25" s="171" t="str">
        <f t="shared" si="26"/>
        <v>CN</v>
      </c>
      <c r="C25" s="164" t="str">
        <f t="shared" si="27"/>
        <v>D</v>
      </c>
      <c r="D25" s="164" t="str">
        <f t="shared" si="28"/>
        <v>V</v>
      </c>
      <c r="E25" s="173" t="s">
        <v>373</v>
      </c>
      <c r="F25" s="173">
        <v>10</v>
      </c>
      <c r="G25" s="173">
        <v>311</v>
      </c>
      <c r="H25" s="173" t="s">
        <v>83</v>
      </c>
      <c r="I25" s="164">
        <v>1</v>
      </c>
      <c r="J25" s="174" t="s">
        <v>91</v>
      </c>
      <c r="K25" s="175">
        <v>14.75</v>
      </c>
      <c r="L25" s="176">
        <f t="shared" si="29"/>
        <v>0</v>
      </c>
      <c r="M25" s="172" t="s">
        <v>92</v>
      </c>
      <c r="N25" s="172">
        <f t="shared" si="30"/>
        <v>0.02</v>
      </c>
      <c r="O25" s="35">
        <f t="shared" si="8"/>
        <v>6</v>
      </c>
      <c r="P25" s="36">
        <f t="shared" si="31"/>
        <v>15.045</v>
      </c>
      <c r="Q25" s="43">
        <f t="shared" si="25"/>
        <v>2673.5437405751563</v>
      </c>
      <c r="R25" s="43">
        <f t="shared" si="25"/>
        <v>2328.9108127299214</v>
      </c>
      <c r="S25" s="43">
        <f t="shared" si="25"/>
        <v>2557.3027083762363</v>
      </c>
      <c r="T25" s="43">
        <f t="shared" si="25"/>
        <v>2623.2614609495777</v>
      </c>
      <c r="U25" s="43">
        <f t="shared" si="25"/>
        <v>2484.5593784672715</v>
      </c>
      <c r="V25" s="43">
        <f t="shared" si="25"/>
        <v>2589.3472684963449</v>
      </c>
      <c r="W25" s="43">
        <f t="shared" si="25"/>
        <v>2646.047627524827</v>
      </c>
      <c r="X25" s="43">
        <f t="shared" si="34"/>
        <v>2428.6050009998917</v>
      </c>
      <c r="Y25" s="43">
        <f t="shared" si="34"/>
        <v>2544.2528581903625</v>
      </c>
      <c r="Z25" s="43">
        <f t="shared" si="34"/>
        <v>2470.5172810493577</v>
      </c>
      <c r="AA25" s="43">
        <f t="shared" si="34"/>
        <v>2372.9182087697172</v>
      </c>
      <c r="AB25" s="43">
        <f t="shared" si="34"/>
        <v>2595.4109171955815</v>
      </c>
      <c r="AC25" s="43">
        <f t="shared" si="32"/>
        <v>30314.67726332424</v>
      </c>
      <c r="AD25" s="126"/>
      <c r="AE25" s="127">
        <f t="shared" si="33"/>
        <v>7</v>
      </c>
      <c r="AF25" s="13">
        <f>VLOOKUP('Calculated Wages (ALL)'!AE25,'VacationDay-Hrly'!$A$2:$C$38,3,FALSE)</f>
        <v>10</v>
      </c>
    </row>
    <row r="26" spans="1:32" ht="12.75" customHeight="1" x14ac:dyDescent="0.3">
      <c r="A26" s="164">
        <f t="shared" si="3"/>
        <v>10</v>
      </c>
      <c r="B26" s="171" t="str">
        <f t="shared" si="26"/>
        <v>CN</v>
      </c>
      <c r="C26" s="164" t="str">
        <f t="shared" si="27"/>
        <v>D</v>
      </c>
      <c r="D26" s="164" t="str">
        <f t="shared" si="28"/>
        <v>V</v>
      </c>
      <c r="E26" s="173" t="s">
        <v>374</v>
      </c>
      <c r="F26" s="173">
        <v>10</v>
      </c>
      <c r="G26" s="173">
        <v>311</v>
      </c>
      <c r="H26" s="173" t="s">
        <v>83</v>
      </c>
      <c r="I26" s="164">
        <v>1</v>
      </c>
      <c r="J26" s="174" t="s">
        <v>93</v>
      </c>
      <c r="K26" s="175">
        <v>12.82</v>
      </c>
      <c r="L26" s="176">
        <f t="shared" si="29"/>
        <v>0</v>
      </c>
      <c r="M26" s="172" t="s">
        <v>94</v>
      </c>
      <c r="N26" s="172">
        <f t="shared" si="30"/>
        <v>0.02</v>
      </c>
      <c r="O26" s="35">
        <f t="shared" si="8"/>
        <v>10</v>
      </c>
      <c r="P26" s="36">
        <f t="shared" si="31"/>
        <v>13.076400000000001</v>
      </c>
      <c r="Q26" s="43">
        <f t="shared" si="25"/>
        <v>2323.7173392660006</v>
      </c>
      <c r="R26" s="43">
        <f t="shared" si="25"/>
        <v>2024.1787538439046</v>
      </c>
      <c r="S26" s="43">
        <f t="shared" si="25"/>
        <v>2222.686150602261</v>
      </c>
      <c r="T26" s="43">
        <f t="shared" si="25"/>
        <v>2280.0143680931251</v>
      </c>
      <c r="U26" s="43">
        <f t="shared" si="25"/>
        <v>2159.4611004712151</v>
      </c>
      <c r="V26" s="43">
        <f t="shared" si="25"/>
        <v>2250.5377614998743</v>
      </c>
      <c r="W26" s="43">
        <f t="shared" si="25"/>
        <v>2299.8190227029345</v>
      </c>
      <c r="X26" s="43">
        <f t="shared" si="34"/>
        <v>2110.8282110385503</v>
      </c>
      <c r="Y26" s="43">
        <f t="shared" si="34"/>
        <v>2211.3438401356239</v>
      </c>
      <c r="Z26" s="43">
        <f t="shared" si="34"/>
        <v>2147.2563758001875</v>
      </c>
      <c r="AA26" s="43">
        <f t="shared" si="34"/>
        <v>2062.4278939951041</v>
      </c>
      <c r="AB26" s="43">
        <f t="shared" si="34"/>
        <v>2255.8079971828715</v>
      </c>
      <c r="AC26" s="43">
        <f t="shared" si="32"/>
        <v>26348.078814631655</v>
      </c>
      <c r="AD26" s="126"/>
      <c r="AE26" s="127">
        <f t="shared" si="33"/>
        <v>24</v>
      </c>
      <c r="AF26" s="13">
        <f>VLOOKUP('Calculated Wages (ALL)'!AE26,'VacationDay-Hrly'!$A$2:$C$38,3,FALSE)</f>
        <v>20</v>
      </c>
    </row>
    <row r="27" spans="1:32" ht="12.75" customHeight="1" x14ac:dyDescent="0.3">
      <c r="A27" s="164">
        <f t="shared" si="3"/>
        <v>10</v>
      </c>
      <c r="B27" s="171" t="str">
        <f t="shared" si="26"/>
        <v>CN</v>
      </c>
      <c r="C27" s="164" t="str">
        <f t="shared" si="27"/>
        <v>D</v>
      </c>
      <c r="D27" s="164" t="str">
        <f t="shared" si="28"/>
        <v>V</v>
      </c>
      <c r="E27" s="173" t="s">
        <v>375</v>
      </c>
      <c r="F27" s="173">
        <v>10</v>
      </c>
      <c r="G27" s="173">
        <v>311</v>
      </c>
      <c r="H27" s="173" t="s">
        <v>83</v>
      </c>
      <c r="I27" s="164" t="s">
        <v>12</v>
      </c>
      <c r="J27" s="174" t="s">
        <v>95</v>
      </c>
      <c r="K27" s="175">
        <v>22.12</v>
      </c>
      <c r="L27" s="176">
        <f t="shared" si="29"/>
        <v>0.5</v>
      </c>
      <c r="M27" s="172" t="s">
        <v>96</v>
      </c>
      <c r="N27" s="172">
        <f t="shared" si="30"/>
        <v>0.02</v>
      </c>
      <c r="O27" s="35">
        <f t="shared" si="8"/>
        <v>6</v>
      </c>
      <c r="P27" s="36">
        <f t="shared" si="31"/>
        <v>23.0624</v>
      </c>
      <c r="Q27" s="43">
        <f t="shared" si="25"/>
        <v>4098.2608948248908</v>
      </c>
      <c r="R27" s="43">
        <f t="shared" si="25"/>
        <v>3569.9749237289825</v>
      </c>
      <c r="S27" s="43">
        <f t="shared" si="25"/>
        <v>3920.0756385281561</v>
      </c>
      <c r="T27" s="43">
        <f t="shared" si="25"/>
        <v>4021.1834574279528</v>
      </c>
      <c r="U27" s="43">
        <f t="shared" si="25"/>
        <v>3808.5677773322432</v>
      </c>
      <c r="V27" s="43">
        <f t="shared" si="25"/>
        <v>3969.1965732781719</v>
      </c>
      <c r="W27" s="43">
        <f t="shared" si="25"/>
        <v>4056.1122502511507</v>
      </c>
      <c r="X27" s="43">
        <f t="shared" si="34"/>
        <v>3722.7956115028182</v>
      </c>
      <c r="Y27" s="43">
        <f t="shared" si="34"/>
        <v>3900.0715930029523</v>
      </c>
      <c r="Z27" s="43">
        <f t="shared" si="34"/>
        <v>3787.0427213341777</v>
      </c>
      <c r="AA27" s="43">
        <f t="shared" si="34"/>
        <v>3637.4336256517599</v>
      </c>
      <c r="AB27" s="43">
        <f t="shared" si="34"/>
        <v>3978.4915079249831</v>
      </c>
      <c r="AC27" s="43">
        <f t="shared" si="32"/>
        <v>46469.206574788237</v>
      </c>
      <c r="AD27" s="126"/>
      <c r="AE27" s="127">
        <f t="shared" si="33"/>
        <v>24</v>
      </c>
      <c r="AF27" s="13">
        <f>VLOOKUP('Calculated Wages (ALL)'!AE27,'VacationDay-Hrly'!$A$2:$C$38,3,FALSE)</f>
        <v>20</v>
      </c>
    </row>
    <row r="28" spans="1:32" ht="12.75" customHeight="1" x14ac:dyDescent="0.3">
      <c r="A28" s="164">
        <f t="shared" si="3"/>
        <v>10</v>
      </c>
      <c r="B28" s="171" t="str">
        <f t="shared" si="26"/>
        <v>CN</v>
      </c>
      <c r="C28" s="164" t="str">
        <f t="shared" si="27"/>
        <v>D</v>
      </c>
      <c r="D28" s="164" t="str">
        <f t="shared" si="28"/>
        <v>V</v>
      </c>
      <c r="E28" s="173" t="s">
        <v>376</v>
      </c>
      <c r="F28" s="173">
        <v>10</v>
      </c>
      <c r="G28" s="173">
        <v>311</v>
      </c>
      <c r="H28" s="173" t="s">
        <v>83</v>
      </c>
      <c r="I28" s="164">
        <v>1</v>
      </c>
      <c r="J28" s="174" t="s">
        <v>97</v>
      </c>
      <c r="K28" s="175">
        <v>14.5</v>
      </c>
      <c r="L28" s="176">
        <f t="shared" si="29"/>
        <v>0</v>
      </c>
      <c r="M28" s="172" t="s">
        <v>98</v>
      </c>
      <c r="N28" s="172">
        <f t="shared" si="30"/>
        <v>0.02</v>
      </c>
      <c r="O28" s="35">
        <f t="shared" si="8"/>
        <v>6</v>
      </c>
      <c r="P28" s="36">
        <f t="shared" si="31"/>
        <v>14.790000000000001</v>
      </c>
      <c r="Q28" s="43">
        <f t="shared" si="25"/>
        <v>2628.2294398874419</v>
      </c>
      <c r="R28" s="43">
        <f t="shared" si="25"/>
        <v>2289.4377481073807</v>
      </c>
      <c r="S28" s="43">
        <f t="shared" si="25"/>
        <v>2513.9585946749444</v>
      </c>
      <c r="T28" s="43">
        <f t="shared" si="25"/>
        <v>2578.7994022894154</v>
      </c>
      <c r="U28" s="43">
        <f t="shared" si="25"/>
        <v>2442.4482025610469</v>
      </c>
      <c r="V28" s="43">
        <f t="shared" si="25"/>
        <v>2545.4600266574234</v>
      </c>
      <c r="W28" s="43">
        <f t="shared" si="25"/>
        <v>2601.199362651525</v>
      </c>
      <c r="X28" s="43">
        <f t="shared" si="34"/>
        <v>2387.442204372775</v>
      </c>
      <c r="Y28" s="43">
        <f t="shared" si="34"/>
        <v>2501.1299283905255</v>
      </c>
      <c r="Z28" s="43">
        <f t="shared" si="34"/>
        <v>2428.6441067942837</v>
      </c>
      <c r="AA28" s="43">
        <f t="shared" si="34"/>
        <v>2332.6992560787053</v>
      </c>
      <c r="AB28" s="43">
        <f t="shared" si="34"/>
        <v>2551.4209016498935</v>
      </c>
      <c r="AC28" s="43">
        <f t="shared" si="32"/>
        <v>29800.869174115356</v>
      </c>
      <c r="AD28" s="126"/>
      <c r="AE28" s="127">
        <f t="shared" si="33"/>
        <v>2</v>
      </c>
      <c r="AF28" s="13">
        <f>VLOOKUP('Calculated Wages (ALL)'!AE28,'VacationDay-Hrly'!$A$2:$C$38,3,FALSE)</f>
        <v>10</v>
      </c>
    </row>
    <row r="29" spans="1:32" ht="12.75" customHeight="1" x14ac:dyDescent="0.3">
      <c r="A29" s="164">
        <f t="shared" si="3"/>
        <v>10</v>
      </c>
      <c r="B29" s="171" t="str">
        <f t="shared" si="26"/>
        <v>CN</v>
      </c>
      <c r="C29" s="164" t="str">
        <f t="shared" si="27"/>
        <v>D</v>
      </c>
      <c r="D29" s="164" t="str">
        <f t="shared" si="28"/>
        <v>V</v>
      </c>
      <c r="E29" s="173" t="s">
        <v>377</v>
      </c>
      <c r="F29" s="173">
        <v>10</v>
      </c>
      <c r="G29" s="173">
        <v>311</v>
      </c>
      <c r="H29" s="173" t="s">
        <v>83</v>
      </c>
      <c r="I29" s="164" t="s">
        <v>8</v>
      </c>
      <c r="J29" s="174" t="s">
        <v>99</v>
      </c>
      <c r="K29" s="175">
        <v>11.5</v>
      </c>
      <c r="L29" s="176">
        <f t="shared" si="29"/>
        <v>0.35</v>
      </c>
      <c r="M29" s="172" t="s">
        <v>100</v>
      </c>
      <c r="N29" s="172">
        <f t="shared" si="30"/>
        <v>0.02</v>
      </c>
      <c r="O29" s="35">
        <f t="shared" si="8"/>
        <v>3</v>
      </c>
      <c r="P29" s="36">
        <f t="shared" si="31"/>
        <v>12.08</v>
      </c>
      <c r="Q29" s="43">
        <f t="shared" si="25"/>
        <v>2146.6539306180048</v>
      </c>
      <c r="R29" s="43">
        <f t="shared" si="25"/>
        <v>1869.9396887854737</v>
      </c>
      <c r="S29" s="43">
        <f t="shared" si="25"/>
        <v>2053.3211510259175</v>
      </c>
      <c r="T29" s="43">
        <f t="shared" si="25"/>
        <v>2106.2810533912198</v>
      </c>
      <c r="U29" s="43">
        <f t="shared" si="25"/>
        <v>1994.9137448909698</v>
      </c>
      <c r="V29" s="43">
        <f t="shared" si="25"/>
        <v>2079.0505153496738</v>
      </c>
      <c r="W29" s="43">
        <f t="shared" si="25"/>
        <v>2124.5766261548624</v>
      </c>
      <c r="X29" s="43">
        <f t="shared" si="34"/>
        <v>1949.9866010022392</v>
      </c>
      <c r="Y29" s="43">
        <f t="shared" si="34"/>
        <v>2042.8431058118695</v>
      </c>
      <c r="Z29" s="43">
        <f t="shared" si="34"/>
        <v>1983.6390000050671</v>
      </c>
      <c r="AA29" s="43">
        <f t="shared" si="34"/>
        <v>1905.2743078722624</v>
      </c>
      <c r="AB29" s="43">
        <f t="shared" si="34"/>
        <v>2083.9191678114071</v>
      </c>
      <c r="AC29" s="43">
        <f t="shared" si="32"/>
        <v>24340.398892718971</v>
      </c>
      <c r="AD29" s="126"/>
      <c r="AE29" s="127">
        <f t="shared" si="33"/>
        <v>3</v>
      </c>
      <c r="AF29" s="13">
        <f>VLOOKUP('Calculated Wages (ALL)'!AE29,'VacationDay-Hrly'!$A$2:$C$38,3,FALSE)</f>
        <v>10</v>
      </c>
    </row>
    <row r="30" spans="1:32" ht="12.75" customHeight="1" x14ac:dyDescent="0.3">
      <c r="A30" s="164">
        <f t="shared" si="3"/>
        <v>10</v>
      </c>
      <c r="B30" s="171" t="str">
        <f t="shared" si="26"/>
        <v>CN</v>
      </c>
      <c r="C30" s="164" t="str">
        <f t="shared" si="27"/>
        <v>D</v>
      </c>
      <c r="D30" s="164" t="str">
        <f t="shared" si="28"/>
        <v>V</v>
      </c>
      <c r="E30" s="173" t="s">
        <v>378</v>
      </c>
      <c r="F30" s="173">
        <v>10</v>
      </c>
      <c r="G30" s="173">
        <v>311</v>
      </c>
      <c r="H30" s="173" t="s">
        <v>83</v>
      </c>
      <c r="I30" s="164">
        <v>1</v>
      </c>
      <c r="J30" s="174" t="s">
        <v>101</v>
      </c>
      <c r="K30" s="175">
        <v>11.5</v>
      </c>
      <c r="L30" s="176">
        <f t="shared" si="29"/>
        <v>0</v>
      </c>
      <c r="M30" s="172" t="s">
        <v>102</v>
      </c>
      <c r="N30" s="172">
        <f t="shared" si="30"/>
        <v>0.02</v>
      </c>
      <c r="O30" s="35">
        <f t="shared" si="8"/>
        <v>1</v>
      </c>
      <c r="P30" s="36">
        <f t="shared" si="31"/>
        <v>11.73</v>
      </c>
      <c r="Q30" s="43">
        <f t="shared" si="25"/>
        <v>2084.4578316348675</v>
      </c>
      <c r="R30" s="43">
        <f t="shared" si="25"/>
        <v>1815.760972636888</v>
      </c>
      <c r="S30" s="43">
        <f t="shared" si="25"/>
        <v>1993.8292302594386</v>
      </c>
      <c r="T30" s="43">
        <f t="shared" si="25"/>
        <v>2045.2546983674677</v>
      </c>
      <c r="U30" s="43">
        <f t="shared" si="25"/>
        <v>1937.1140916863474</v>
      </c>
      <c r="V30" s="43">
        <f t="shared" si="25"/>
        <v>2018.8131245903703</v>
      </c>
      <c r="W30" s="43">
        <f t="shared" si="25"/>
        <v>2063.020184171899</v>
      </c>
      <c r="X30" s="43">
        <f t="shared" si="34"/>
        <v>1893.4886448473731</v>
      </c>
      <c r="Y30" s="43">
        <f t="shared" si="34"/>
        <v>1983.6547707924858</v>
      </c>
      <c r="Z30" s="43">
        <f t="shared" si="34"/>
        <v>1926.1660157333974</v>
      </c>
      <c r="AA30" s="43">
        <f t="shared" si="34"/>
        <v>1850.0718237865592</v>
      </c>
      <c r="AB30" s="43">
        <f t="shared" si="34"/>
        <v>2023.54071510164</v>
      </c>
      <c r="AC30" s="43">
        <f t="shared" si="32"/>
        <v>23635.172103608733</v>
      </c>
      <c r="AD30" s="126"/>
      <c r="AE30" s="127">
        <f t="shared" si="33"/>
        <v>8</v>
      </c>
      <c r="AF30" s="13">
        <f>VLOOKUP('Calculated Wages (ALL)'!AE30,'VacationDay-Hrly'!$A$2:$C$38,3,FALSE)</f>
        <v>10</v>
      </c>
    </row>
    <row r="31" spans="1:32" ht="12.75" customHeight="1" x14ac:dyDescent="0.3">
      <c r="A31" s="164">
        <f t="shared" si="3"/>
        <v>10</v>
      </c>
      <c r="B31" s="171" t="str">
        <f t="shared" si="26"/>
        <v>CN</v>
      </c>
      <c r="C31" s="164" t="str">
        <f t="shared" si="27"/>
        <v>D</v>
      </c>
      <c r="D31" s="164" t="str">
        <f t="shared" si="28"/>
        <v>V</v>
      </c>
      <c r="E31" s="173" t="s">
        <v>379</v>
      </c>
      <c r="F31" s="173">
        <v>10</v>
      </c>
      <c r="G31" s="173">
        <v>311</v>
      </c>
      <c r="H31" s="173" t="s">
        <v>83</v>
      </c>
      <c r="I31" s="164" t="s">
        <v>8</v>
      </c>
      <c r="J31" s="174" t="s">
        <v>103</v>
      </c>
      <c r="K31" s="175">
        <v>14.75</v>
      </c>
      <c r="L31" s="176">
        <f t="shared" si="29"/>
        <v>0.35</v>
      </c>
      <c r="M31" s="172" t="s">
        <v>104</v>
      </c>
      <c r="N31" s="172">
        <f t="shared" si="30"/>
        <v>0.02</v>
      </c>
      <c r="O31" s="35">
        <f t="shared" si="8"/>
        <v>6</v>
      </c>
      <c r="P31" s="36">
        <f t="shared" si="31"/>
        <v>15.395</v>
      </c>
      <c r="Q31" s="43">
        <f t="shared" ref="Q31:W40" si="35">IF($C31="I",IF(Q$1&lt;$O31,$K31*Q$6*8*(1+Q$9)*(1+VLOOKUP($G31,$I$2:$N$7,6,FALSE)),$P31*Q$6*8*(1+Q$9)*(1+VLOOKUP($G31,$I$2:$N$7,6,FALSE))),$P31*Q$6*8*(1+Q$7)*(1-Q$8))</f>
        <v>2735.7398395582936</v>
      </c>
      <c r="R31" s="43">
        <f t="shared" si="35"/>
        <v>2383.0895288785068</v>
      </c>
      <c r="S31" s="43">
        <f t="shared" si="35"/>
        <v>2616.7946291427156</v>
      </c>
      <c r="T31" s="43">
        <f t="shared" si="35"/>
        <v>2684.28781597333</v>
      </c>
      <c r="U31" s="43">
        <f t="shared" si="35"/>
        <v>2542.3590316718937</v>
      </c>
      <c r="V31" s="43">
        <f t="shared" si="35"/>
        <v>2649.5846592556481</v>
      </c>
      <c r="W31" s="43">
        <f t="shared" si="35"/>
        <v>2707.6040695077904</v>
      </c>
      <c r="X31" s="43">
        <f t="shared" si="34"/>
        <v>2485.1029571547579</v>
      </c>
      <c r="Y31" s="43">
        <f t="shared" si="34"/>
        <v>2603.441193209746</v>
      </c>
      <c r="Z31" s="43">
        <f t="shared" si="34"/>
        <v>2527.9902653210279</v>
      </c>
      <c r="AA31" s="43">
        <f t="shared" si="34"/>
        <v>2428.1206928554202</v>
      </c>
      <c r="AB31" s="43">
        <f t="shared" si="34"/>
        <v>2655.7893699053488</v>
      </c>
      <c r="AC31" s="43">
        <f t="shared" si="32"/>
        <v>31019.904052434478</v>
      </c>
      <c r="AD31" s="126"/>
      <c r="AE31" s="127">
        <f t="shared" si="33"/>
        <v>5</v>
      </c>
      <c r="AF31" s="13">
        <f>VLOOKUP('Calculated Wages (ALL)'!AE31,'VacationDay-Hrly'!$A$2:$C$38,3,FALSE)</f>
        <v>10</v>
      </c>
    </row>
    <row r="32" spans="1:32" ht="12.75" customHeight="1" x14ac:dyDescent="0.3">
      <c r="A32" s="164">
        <f t="shared" si="3"/>
        <v>10</v>
      </c>
      <c r="B32" s="171" t="str">
        <f t="shared" si="26"/>
        <v>CN</v>
      </c>
      <c r="C32" s="164" t="str">
        <f t="shared" si="27"/>
        <v>D</v>
      </c>
      <c r="D32" s="164" t="str">
        <f t="shared" si="28"/>
        <v>V</v>
      </c>
      <c r="E32" s="173" t="s">
        <v>380</v>
      </c>
      <c r="F32" s="173">
        <v>10</v>
      </c>
      <c r="G32" s="173">
        <v>311</v>
      </c>
      <c r="H32" s="173" t="s">
        <v>83</v>
      </c>
      <c r="I32" s="164" t="s">
        <v>8</v>
      </c>
      <c r="J32" s="174" t="s">
        <v>105</v>
      </c>
      <c r="K32" s="175">
        <v>14.75</v>
      </c>
      <c r="L32" s="176">
        <f t="shared" si="29"/>
        <v>0.35</v>
      </c>
      <c r="M32" s="172" t="s">
        <v>106</v>
      </c>
      <c r="N32" s="172">
        <f t="shared" si="30"/>
        <v>0.02</v>
      </c>
      <c r="O32" s="35">
        <f t="shared" si="8"/>
        <v>2</v>
      </c>
      <c r="P32" s="36">
        <f t="shared" si="31"/>
        <v>15.395</v>
      </c>
      <c r="Q32" s="43">
        <f t="shared" si="35"/>
        <v>2735.7398395582936</v>
      </c>
      <c r="R32" s="43">
        <f t="shared" si="35"/>
        <v>2383.0895288785068</v>
      </c>
      <c r="S32" s="43">
        <f t="shared" si="35"/>
        <v>2616.7946291427156</v>
      </c>
      <c r="T32" s="43">
        <f t="shared" si="35"/>
        <v>2684.28781597333</v>
      </c>
      <c r="U32" s="43">
        <f t="shared" si="35"/>
        <v>2542.3590316718937</v>
      </c>
      <c r="V32" s="43">
        <f t="shared" si="35"/>
        <v>2649.5846592556481</v>
      </c>
      <c r="W32" s="43">
        <f t="shared" si="35"/>
        <v>2707.6040695077904</v>
      </c>
      <c r="X32" s="43">
        <f t="shared" si="34"/>
        <v>2485.1029571547579</v>
      </c>
      <c r="Y32" s="43">
        <f t="shared" si="34"/>
        <v>2603.441193209746</v>
      </c>
      <c r="Z32" s="43">
        <f t="shared" si="34"/>
        <v>2527.9902653210279</v>
      </c>
      <c r="AA32" s="43">
        <f t="shared" si="34"/>
        <v>2428.1206928554202</v>
      </c>
      <c r="AB32" s="43">
        <f t="shared" si="34"/>
        <v>2655.7893699053488</v>
      </c>
      <c r="AC32" s="43">
        <f t="shared" si="32"/>
        <v>31019.904052434478</v>
      </c>
      <c r="AD32" s="126"/>
      <c r="AE32" s="127">
        <f t="shared" si="33"/>
        <v>15</v>
      </c>
      <c r="AF32" s="13">
        <f>VLOOKUP('Calculated Wages (ALL)'!AE32,'VacationDay-Hrly'!$A$2:$C$38,3,FALSE)</f>
        <v>20</v>
      </c>
    </row>
    <row r="33" spans="1:32" ht="12.75" customHeight="1" x14ac:dyDescent="0.3">
      <c r="A33" s="164">
        <f t="shared" si="3"/>
        <v>10</v>
      </c>
      <c r="B33" s="171" t="str">
        <f t="shared" si="26"/>
        <v>CN</v>
      </c>
      <c r="C33" s="164" t="str">
        <f t="shared" si="27"/>
        <v>D</v>
      </c>
      <c r="D33" s="164" t="str">
        <f t="shared" si="28"/>
        <v>V</v>
      </c>
      <c r="E33" s="173" t="s">
        <v>381</v>
      </c>
      <c r="F33" s="173">
        <v>10</v>
      </c>
      <c r="G33" s="173">
        <v>311</v>
      </c>
      <c r="H33" s="173" t="s">
        <v>83</v>
      </c>
      <c r="I33" s="164">
        <v>1</v>
      </c>
      <c r="J33" s="174" t="s">
        <v>107</v>
      </c>
      <c r="K33" s="175">
        <v>12.82</v>
      </c>
      <c r="L33" s="176">
        <f t="shared" si="29"/>
        <v>0</v>
      </c>
      <c r="M33" s="172" t="s">
        <v>108</v>
      </c>
      <c r="N33" s="172">
        <f t="shared" si="30"/>
        <v>0.02</v>
      </c>
      <c r="O33" s="35">
        <f t="shared" si="8"/>
        <v>11</v>
      </c>
      <c r="P33" s="36">
        <f t="shared" si="31"/>
        <v>13.076400000000001</v>
      </c>
      <c r="Q33" s="43">
        <f t="shared" si="35"/>
        <v>2323.7173392660006</v>
      </c>
      <c r="R33" s="43">
        <f t="shared" si="35"/>
        <v>2024.1787538439046</v>
      </c>
      <c r="S33" s="43">
        <f t="shared" si="35"/>
        <v>2222.686150602261</v>
      </c>
      <c r="T33" s="43">
        <f t="shared" si="35"/>
        <v>2280.0143680931251</v>
      </c>
      <c r="U33" s="43">
        <f t="shared" si="35"/>
        <v>2159.4611004712151</v>
      </c>
      <c r="V33" s="43">
        <f t="shared" si="35"/>
        <v>2250.5377614998743</v>
      </c>
      <c r="W33" s="43">
        <f t="shared" si="35"/>
        <v>2299.8190227029345</v>
      </c>
      <c r="X33" s="43">
        <f t="shared" si="34"/>
        <v>2110.8282110385503</v>
      </c>
      <c r="Y33" s="43">
        <f t="shared" si="34"/>
        <v>2211.3438401356239</v>
      </c>
      <c r="Z33" s="43">
        <f t="shared" si="34"/>
        <v>2147.2563758001875</v>
      </c>
      <c r="AA33" s="43">
        <f t="shared" si="34"/>
        <v>2062.4278939951041</v>
      </c>
      <c r="AB33" s="43">
        <f t="shared" si="34"/>
        <v>2255.8079971828715</v>
      </c>
      <c r="AC33" s="43">
        <f t="shared" si="32"/>
        <v>26348.078814631655</v>
      </c>
      <c r="AD33" s="126"/>
      <c r="AE33" s="127">
        <f t="shared" si="33"/>
        <v>17</v>
      </c>
      <c r="AF33" s="13">
        <f>VLOOKUP('Calculated Wages (ALL)'!AE33,'VacationDay-Hrly'!$A$2:$C$38,3,FALSE)</f>
        <v>20</v>
      </c>
    </row>
    <row r="34" spans="1:32" ht="12.75" customHeight="1" x14ac:dyDescent="0.3">
      <c r="A34" s="164">
        <f t="shared" si="3"/>
        <v>10</v>
      </c>
      <c r="B34" s="171" t="str">
        <f t="shared" si="26"/>
        <v>CN</v>
      </c>
      <c r="C34" s="164" t="str">
        <f t="shared" si="27"/>
        <v>D</v>
      </c>
      <c r="D34" s="164" t="str">
        <f t="shared" si="28"/>
        <v>V</v>
      </c>
      <c r="E34" s="173" t="s">
        <v>382</v>
      </c>
      <c r="F34" s="173">
        <v>10</v>
      </c>
      <c r="G34" s="173">
        <v>311</v>
      </c>
      <c r="H34" s="173" t="s">
        <v>83</v>
      </c>
      <c r="I34" s="164">
        <v>1</v>
      </c>
      <c r="J34" s="174" t="s">
        <v>109</v>
      </c>
      <c r="K34" s="175">
        <v>14.12</v>
      </c>
      <c r="L34" s="176">
        <f t="shared" si="29"/>
        <v>0</v>
      </c>
      <c r="M34" s="172" t="s">
        <v>110</v>
      </c>
      <c r="N34" s="172">
        <f t="shared" si="30"/>
        <v>0.02</v>
      </c>
      <c r="O34" s="35">
        <f t="shared" si="8"/>
        <v>12</v>
      </c>
      <c r="P34" s="36">
        <f t="shared" si="31"/>
        <v>14.4024</v>
      </c>
      <c r="Q34" s="43">
        <f t="shared" si="35"/>
        <v>2559.3517028421156</v>
      </c>
      <c r="R34" s="43">
        <f t="shared" si="35"/>
        <v>2229.4386898811181</v>
      </c>
      <c r="S34" s="43">
        <f t="shared" si="35"/>
        <v>2448.0755418489803</v>
      </c>
      <c r="T34" s="43">
        <f t="shared" si="35"/>
        <v>2511.2170731259689</v>
      </c>
      <c r="U34" s="43">
        <f t="shared" si="35"/>
        <v>2378.4392151835846</v>
      </c>
      <c r="V34" s="43">
        <f t="shared" si="35"/>
        <v>2478.7514190622637</v>
      </c>
      <c r="W34" s="43">
        <f t="shared" si="35"/>
        <v>2533.0300000441057</v>
      </c>
      <c r="X34" s="43">
        <f t="shared" ref="X34:AB43" si="36">IF($C34="I",IF(X$1&lt;$O34,$K34*X$6*8*(1+X$9)*(1+VLOOKUP($G34,$I$2:$N$7,6,FALSE)),$P34*X$6*8*(1+X$9)*(1+VLOOKUP($G34,$I$2:$N$7,6,FALSE))),$P34*X$6*8*(1+X$7)*(1-X$8))</f>
        <v>2324.8747534995573</v>
      </c>
      <c r="Y34" s="43">
        <f t="shared" si="36"/>
        <v>2435.5830750947739</v>
      </c>
      <c r="Z34" s="43">
        <f t="shared" si="36"/>
        <v>2364.9968819265714</v>
      </c>
      <c r="AA34" s="43">
        <f t="shared" si="36"/>
        <v>2271.5664479883667</v>
      </c>
      <c r="AB34" s="43">
        <f t="shared" si="36"/>
        <v>2484.5560780204478</v>
      </c>
      <c r="AC34" s="43">
        <f t="shared" si="32"/>
        <v>29019.880878517852</v>
      </c>
      <c r="AD34" s="126"/>
      <c r="AE34" s="127">
        <f t="shared" si="33"/>
        <v>24</v>
      </c>
      <c r="AF34" s="13">
        <f>VLOOKUP('Calculated Wages (ALL)'!AE34,'VacationDay-Hrly'!$A$2:$C$38,3,FALSE)</f>
        <v>20</v>
      </c>
    </row>
    <row r="35" spans="1:32" ht="12.75" customHeight="1" x14ac:dyDescent="0.3">
      <c r="A35" s="164">
        <f t="shared" si="3"/>
        <v>10</v>
      </c>
      <c r="B35" s="171" t="str">
        <f t="shared" si="26"/>
        <v>CN</v>
      </c>
      <c r="C35" s="164" t="str">
        <f t="shared" si="27"/>
        <v>D</v>
      </c>
      <c r="D35" s="164" t="str">
        <f t="shared" si="28"/>
        <v>V</v>
      </c>
      <c r="E35" s="173" t="s">
        <v>383</v>
      </c>
      <c r="F35" s="173">
        <v>10</v>
      </c>
      <c r="G35" s="173">
        <v>311</v>
      </c>
      <c r="H35" s="173" t="s">
        <v>83</v>
      </c>
      <c r="I35" s="164">
        <v>1</v>
      </c>
      <c r="J35" s="174" t="s">
        <v>111</v>
      </c>
      <c r="K35" s="175">
        <v>13.04</v>
      </c>
      <c r="L35" s="176">
        <f t="shared" si="29"/>
        <v>0</v>
      </c>
      <c r="M35" s="172" t="s">
        <v>88</v>
      </c>
      <c r="N35" s="172">
        <f t="shared" si="30"/>
        <v>0.02</v>
      </c>
      <c r="O35" s="35">
        <f t="shared" si="8"/>
        <v>11</v>
      </c>
      <c r="P35" s="36">
        <f t="shared" si="31"/>
        <v>13.300799999999999</v>
      </c>
      <c r="Q35" s="43">
        <f t="shared" si="35"/>
        <v>2363.5939238711885</v>
      </c>
      <c r="R35" s="43">
        <f t="shared" si="35"/>
        <v>2058.9150507117402</v>
      </c>
      <c r="S35" s="43">
        <f t="shared" si="35"/>
        <v>2260.8289706593978</v>
      </c>
      <c r="T35" s="43">
        <f t="shared" si="35"/>
        <v>2319.1409797140673</v>
      </c>
      <c r="U35" s="43">
        <f t="shared" si="35"/>
        <v>2196.518935268693</v>
      </c>
      <c r="V35" s="43">
        <f t="shared" si="35"/>
        <v>2289.1585343181246</v>
      </c>
      <c r="W35" s="43">
        <f t="shared" si="35"/>
        <v>2339.2854957914396</v>
      </c>
      <c r="X35" s="43">
        <f t="shared" si="36"/>
        <v>2147.0514720704127</v>
      </c>
      <c r="Y35" s="43">
        <f t="shared" si="36"/>
        <v>2249.2920183594797</v>
      </c>
      <c r="Z35" s="43">
        <f t="shared" si="36"/>
        <v>2184.1047691446524</v>
      </c>
      <c r="AA35" s="43">
        <f t="shared" si="36"/>
        <v>2097.8205723631941</v>
      </c>
      <c r="AB35" s="43">
        <f t="shared" si="36"/>
        <v>2294.5192108630763</v>
      </c>
      <c r="AC35" s="43">
        <f t="shared" si="32"/>
        <v>26800.229933135462</v>
      </c>
      <c r="AD35" s="126"/>
      <c r="AE35" s="127">
        <f t="shared" si="33"/>
        <v>1</v>
      </c>
      <c r="AF35" s="13">
        <f>VLOOKUP('Calculated Wages (ALL)'!AE35,'VacationDay-Hrly'!$A$2:$C$38,3,FALSE)</f>
        <v>5</v>
      </c>
    </row>
    <row r="36" spans="1:32" ht="12.75" customHeight="1" x14ac:dyDescent="0.3">
      <c r="A36" s="164">
        <f t="shared" si="3"/>
        <v>10</v>
      </c>
      <c r="B36" s="171" t="str">
        <f t="shared" si="26"/>
        <v>CN</v>
      </c>
      <c r="C36" s="164" t="str">
        <f t="shared" si="27"/>
        <v>D</v>
      </c>
      <c r="D36" s="164" t="str">
        <f t="shared" si="28"/>
        <v>V</v>
      </c>
      <c r="E36" s="173" t="s">
        <v>384</v>
      </c>
      <c r="F36" s="173">
        <v>10</v>
      </c>
      <c r="G36" s="173">
        <v>311</v>
      </c>
      <c r="H36" s="173" t="s">
        <v>83</v>
      </c>
      <c r="I36" s="164">
        <v>1</v>
      </c>
      <c r="J36" s="174" t="s">
        <v>112</v>
      </c>
      <c r="K36" s="175">
        <v>22.12</v>
      </c>
      <c r="L36" s="176">
        <f t="shared" si="29"/>
        <v>0</v>
      </c>
      <c r="M36" s="172" t="s">
        <v>113</v>
      </c>
      <c r="N36" s="172">
        <f t="shared" si="30"/>
        <v>0.02</v>
      </c>
      <c r="O36" s="35">
        <f t="shared" si="8"/>
        <v>1</v>
      </c>
      <c r="P36" s="36">
        <f t="shared" si="31"/>
        <v>22.5624</v>
      </c>
      <c r="Q36" s="43">
        <f t="shared" si="35"/>
        <v>4009.4093248489798</v>
      </c>
      <c r="R36" s="43">
        <f t="shared" si="35"/>
        <v>3492.5767578024311</v>
      </c>
      <c r="S36" s="43">
        <f t="shared" si="35"/>
        <v>3835.0871802903289</v>
      </c>
      <c r="T36" s="43">
        <f t="shared" si="35"/>
        <v>3934.0029502511634</v>
      </c>
      <c r="U36" s="43">
        <f t="shared" si="35"/>
        <v>3725.9968441827828</v>
      </c>
      <c r="V36" s="43">
        <f t="shared" si="35"/>
        <v>3883.1431579077384</v>
      </c>
      <c r="W36" s="43">
        <f t="shared" si="35"/>
        <v>3968.1744759897747</v>
      </c>
      <c r="X36" s="43">
        <f t="shared" si="36"/>
        <v>3642.0842455672951</v>
      </c>
      <c r="Y36" s="43">
        <f t="shared" si="36"/>
        <v>3815.5168286895469</v>
      </c>
      <c r="Z36" s="43">
        <f t="shared" si="36"/>
        <v>3704.9384580889346</v>
      </c>
      <c r="AA36" s="43">
        <f t="shared" si="36"/>
        <v>3558.5729341007559</v>
      </c>
      <c r="AB36" s="43">
        <f t="shared" si="36"/>
        <v>3892.2365754824586</v>
      </c>
      <c r="AC36" s="43">
        <f t="shared" si="32"/>
        <v>45461.739733202194</v>
      </c>
      <c r="AD36" s="126"/>
      <c r="AE36" s="127">
        <f t="shared" si="33"/>
        <v>33</v>
      </c>
      <c r="AF36" s="13">
        <f>VLOOKUP('Calculated Wages (ALL)'!AE36,'VacationDay-Hrly'!$A$2:$C$38,3,FALSE)</f>
        <v>20</v>
      </c>
    </row>
    <row r="37" spans="1:32" ht="12.75" customHeight="1" x14ac:dyDescent="0.3">
      <c r="A37" s="164">
        <f t="shared" si="3"/>
        <v>10</v>
      </c>
      <c r="B37" s="171" t="str">
        <f t="shared" si="26"/>
        <v>CN</v>
      </c>
      <c r="C37" s="164" t="str">
        <f t="shared" si="27"/>
        <v>D</v>
      </c>
      <c r="D37" s="164" t="str">
        <f t="shared" si="28"/>
        <v>V</v>
      </c>
      <c r="E37" s="173" t="s">
        <v>385</v>
      </c>
      <c r="F37" s="173">
        <v>10</v>
      </c>
      <c r="G37" s="173">
        <v>311</v>
      </c>
      <c r="H37" s="173" t="s">
        <v>83</v>
      </c>
      <c r="I37" s="164" t="s">
        <v>8</v>
      </c>
      <c r="J37" s="174" t="s">
        <v>114</v>
      </c>
      <c r="K37" s="175">
        <v>12</v>
      </c>
      <c r="L37" s="176">
        <f t="shared" si="29"/>
        <v>0.35</v>
      </c>
      <c r="M37" s="172" t="s">
        <v>115</v>
      </c>
      <c r="N37" s="172">
        <f t="shared" si="30"/>
        <v>0.02</v>
      </c>
      <c r="O37" s="35">
        <f t="shared" si="8"/>
        <v>5</v>
      </c>
      <c r="P37" s="36">
        <f t="shared" si="31"/>
        <v>12.59</v>
      </c>
      <c r="Q37" s="43">
        <f t="shared" si="35"/>
        <v>2237.2825319934341</v>
      </c>
      <c r="R37" s="43">
        <f t="shared" si="35"/>
        <v>1948.8858180305556</v>
      </c>
      <c r="S37" s="43">
        <f t="shared" si="35"/>
        <v>2140.0093784285023</v>
      </c>
      <c r="T37" s="43">
        <f t="shared" si="35"/>
        <v>2195.2051707115443</v>
      </c>
      <c r="U37" s="43">
        <f t="shared" si="35"/>
        <v>2079.1360967034193</v>
      </c>
      <c r="V37" s="43">
        <f t="shared" si="35"/>
        <v>2166.8249990275162</v>
      </c>
      <c r="W37" s="43">
        <f t="shared" si="35"/>
        <v>2214.2731559014669</v>
      </c>
      <c r="X37" s="43">
        <f t="shared" si="36"/>
        <v>2032.3121942564728</v>
      </c>
      <c r="Y37" s="43">
        <f t="shared" si="36"/>
        <v>2129.0889654115431</v>
      </c>
      <c r="Z37" s="43">
        <f t="shared" si="36"/>
        <v>2067.3853485152154</v>
      </c>
      <c r="AA37" s="43">
        <f t="shared" si="36"/>
        <v>1985.7122132542866</v>
      </c>
      <c r="AB37" s="43">
        <f t="shared" si="36"/>
        <v>2171.8991989027827</v>
      </c>
      <c r="AC37" s="43">
        <f t="shared" si="32"/>
        <v>25368.015071136735</v>
      </c>
      <c r="AD37" s="126"/>
      <c r="AE37" s="127">
        <f t="shared" si="33"/>
        <v>28</v>
      </c>
      <c r="AF37" s="13">
        <f>VLOOKUP('Calculated Wages (ALL)'!AE37,'VacationDay-Hrly'!$A$2:$C$38,3,FALSE)</f>
        <v>20</v>
      </c>
    </row>
    <row r="38" spans="1:32" ht="12.75" customHeight="1" x14ac:dyDescent="0.3">
      <c r="A38" s="164">
        <f t="shared" si="3"/>
        <v>10</v>
      </c>
      <c r="B38" s="171" t="str">
        <f t="shared" si="26"/>
        <v>CN</v>
      </c>
      <c r="C38" s="164" t="str">
        <f t="shared" si="27"/>
        <v>D</v>
      </c>
      <c r="D38" s="164" t="str">
        <f t="shared" si="28"/>
        <v>V</v>
      </c>
      <c r="E38" s="173" t="s">
        <v>386</v>
      </c>
      <c r="F38" s="173">
        <v>10</v>
      </c>
      <c r="G38" s="173">
        <v>311</v>
      </c>
      <c r="H38" s="173" t="s">
        <v>83</v>
      </c>
      <c r="I38" s="164">
        <v>1</v>
      </c>
      <c r="J38" s="174" t="s">
        <v>99</v>
      </c>
      <c r="K38" s="175">
        <v>12.32</v>
      </c>
      <c r="L38" s="176">
        <f t="shared" si="29"/>
        <v>0</v>
      </c>
      <c r="M38" s="172" t="s">
        <v>100</v>
      </c>
      <c r="N38" s="172">
        <f t="shared" si="30"/>
        <v>0.02</v>
      </c>
      <c r="O38" s="35">
        <f t="shared" si="8"/>
        <v>3</v>
      </c>
      <c r="P38" s="36">
        <f t="shared" si="31"/>
        <v>12.5664</v>
      </c>
      <c r="Q38" s="43">
        <f t="shared" si="35"/>
        <v>2233.0887378905709</v>
      </c>
      <c r="R38" s="43">
        <f t="shared" si="35"/>
        <v>1945.2326245988227</v>
      </c>
      <c r="S38" s="43">
        <f t="shared" si="35"/>
        <v>2135.9979231996767</v>
      </c>
      <c r="T38" s="43">
        <f t="shared" si="35"/>
        <v>2191.0902507728001</v>
      </c>
      <c r="U38" s="43">
        <f t="shared" si="35"/>
        <v>2075.238748658765</v>
      </c>
      <c r="V38" s="43">
        <f t="shared" si="35"/>
        <v>2162.7632778220318</v>
      </c>
      <c r="W38" s="43">
        <f t="shared" si="35"/>
        <v>2210.12249295633</v>
      </c>
      <c r="X38" s="43">
        <f t="shared" si="36"/>
        <v>2028.5026177843163</v>
      </c>
      <c r="Y38" s="43">
        <f t="shared" si="36"/>
        <v>2125.0979805359502</v>
      </c>
      <c r="Z38" s="43">
        <f t="shared" si="36"/>
        <v>2063.5100272900399</v>
      </c>
      <c r="AA38" s="43">
        <f t="shared" si="36"/>
        <v>1981.9899886130793</v>
      </c>
      <c r="AB38" s="43">
        <f t="shared" si="36"/>
        <v>2167.8279660914959</v>
      </c>
      <c r="AC38" s="43">
        <f t="shared" si="32"/>
        <v>25320.462636213877</v>
      </c>
      <c r="AD38" s="126"/>
      <c r="AE38" s="127">
        <f t="shared" si="33"/>
        <v>3</v>
      </c>
      <c r="AF38" s="13">
        <f>VLOOKUP('Calculated Wages (ALL)'!AE38,'VacationDay-Hrly'!$A$2:$C$38,3,FALSE)</f>
        <v>10</v>
      </c>
    </row>
    <row r="39" spans="1:32" ht="12.75" customHeight="1" x14ac:dyDescent="0.3">
      <c r="A39" s="164">
        <f t="shared" si="3"/>
        <v>10</v>
      </c>
      <c r="B39" s="171" t="str">
        <f t="shared" si="26"/>
        <v>CN</v>
      </c>
      <c r="C39" s="164" t="str">
        <f t="shared" si="27"/>
        <v>D</v>
      </c>
      <c r="D39" s="164" t="str">
        <f t="shared" si="28"/>
        <v>V</v>
      </c>
      <c r="E39" s="173" t="s">
        <v>387</v>
      </c>
      <c r="F39" s="173">
        <v>10</v>
      </c>
      <c r="G39" s="173">
        <v>311</v>
      </c>
      <c r="H39" s="173" t="s">
        <v>83</v>
      </c>
      <c r="I39" s="164" t="s">
        <v>12</v>
      </c>
      <c r="J39" s="174" t="s">
        <v>116</v>
      </c>
      <c r="K39" s="175">
        <v>16.27</v>
      </c>
      <c r="L39" s="176">
        <f t="shared" si="29"/>
        <v>0.5</v>
      </c>
      <c r="M39" s="172" t="s">
        <v>117</v>
      </c>
      <c r="N39" s="172">
        <f t="shared" si="30"/>
        <v>0.02</v>
      </c>
      <c r="O39" s="35">
        <f t="shared" si="8"/>
        <v>1</v>
      </c>
      <c r="P39" s="36">
        <f t="shared" si="31"/>
        <v>17.095400000000001</v>
      </c>
      <c r="Q39" s="43">
        <f t="shared" si="35"/>
        <v>3037.9062587323715</v>
      </c>
      <c r="R39" s="43">
        <f t="shared" si="35"/>
        <v>2646.3052115615219</v>
      </c>
      <c r="S39" s="43">
        <f t="shared" si="35"/>
        <v>2905.8233779179204</v>
      </c>
      <c r="T39" s="43">
        <f t="shared" si="35"/>
        <v>2980.771284780154</v>
      </c>
      <c r="U39" s="43">
        <f t="shared" si="35"/>
        <v>2823.1662611265797</v>
      </c>
      <c r="V39" s="43">
        <f t="shared" si="35"/>
        <v>2942.235114247419</v>
      </c>
      <c r="W39" s="43">
        <f t="shared" si="35"/>
        <v>3006.6628522158808</v>
      </c>
      <c r="X39" s="43">
        <f t="shared" si="36"/>
        <v>2759.5861704282852</v>
      </c>
      <c r="Y39" s="43">
        <f t="shared" si="36"/>
        <v>2890.9950356867748</v>
      </c>
      <c r="Z39" s="43">
        <f t="shared" si="36"/>
        <v>2807.2104437654498</v>
      </c>
      <c r="AA39" s="43">
        <f t="shared" si="36"/>
        <v>2696.3101326820756</v>
      </c>
      <c r="AB39" s="43">
        <f t="shared" si="36"/>
        <v>2949.1251441558884</v>
      </c>
      <c r="AC39" s="43">
        <f t="shared" si="32"/>
        <v>34446.097287300319</v>
      </c>
      <c r="AD39" s="126"/>
      <c r="AE39" s="127">
        <f t="shared" si="33"/>
        <v>16</v>
      </c>
      <c r="AF39" s="13">
        <f>VLOOKUP('Calculated Wages (ALL)'!AE39,'VacationDay-Hrly'!$A$2:$C$38,3,FALSE)</f>
        <v>20</v>
      </c>
    </row>
    <row r="40" spans="1:32" ht="12.75" customHeight="1" x14ac:dyDescent="0.3">
      <c r="A40" s="164">
        <f t="shared" si="3"/>
        <v>10</v>
      </c>
      <c r="B40" s="171" t="str">
        <f t="shared" si="26"/>
        <v>CN</v>
      </c>
      <c r="C40" s="164" t="str">
        <f t="shared" si="27"/>
        <v>D</v>
      </c>
      <c r="D40" s="164" t="str">
        <f t="shared" si="28"/>
        <v>V</v>
      </c>
      <c r="E40" s="173" t="s">
        <v>388</v>
      </c>
      <c r="F40" s="173">
        <v>10</v>
      </c>
      <c r="G40" s="173">
        <v>311</v>
      </c>
      <c r="H40" s="173" t="s">
        <v>83</v>
      </c>
      <c r="I40" s="164">
        <v>1</v>
      </c>
      <c r="J40" s="174" t="s">
        <v>118</v>
      </c>
      <c r="K40" s="175">
        <v>11.5</v>
      </c>
      <c r="L40" s="176">
        <f t="shared" si="29"/>
        <v>0</v>
      </c>
      <c r="M40" s="172" t="s">
        <v>119</v>
      </c>
      <c r="N40" s="172">
        <f t="shared" si="30"/>
        <v>0.02</v>
      </c>
      <c r="O40" s="35">
        <f t="shared" si="8"/>
        <v>6</v>
      </c>
      <c r="P40" s="36">
        <f t="shared" si="31"/>
        <v>11.73</v>
      </c>
      <c r="Q40" s="43">
        <f t="shared" si="35"/>
        <v>2084.4578316348675</v>
      </c>
      <c r="R40" s="43">
        <f t="shared" si="35"/>
        <v>1815.760972636888</v>
      </c>
      <c r="S40" s="43">
        <f t="shared" si="35"/>
        <v>1993.8292302594386</v>
      </c>
      <c r="T40" s="43">
        <f t="shared" si="35"/>
        <v>2045.2546983674677</v>
      </c>
      <c r="U40" s="43">
        <f t="shared" si="35"/>
        <v>1937.1140916863474</v>
      </c>
      <c r="V40" s="43">
        <f t="shared" si="35"/>
        <v>2018.8131245903703</v>
      </c>
      <c r="W40" s="43">
        <f t="shared" si="35"/>
        <v>2063.020184171899</v>
      </c>
      <c r="X40" s="43">
        <f t="shared" si="36"/>
        <v>1893.4886448473731</v>
      </c>
      <c r="Y40" s="43">
        <f t="shared" si="36"/>
        <v>1983.6547707924858</v>
      </c>
      <c r="Z40" s="43">
        <f t="shared" si="36"/>
        <v>1926.1660157333974</v>
      </c>
      <c r="AA40" s="43">
        <f t="shared" si="36"/>
        <v>1850.0718237865592</v>
      </c>
      <c r="AB40" s="43">
        <f t="shared" si="36"/>
        <v>2023.54071510164</v>
      </c>
      <c r="AC40" s="43">
        <f t="shared" si="32"/>
        <v>23635.172103608733</v>
      </c>
      <c r="AD40" s="126"/>
      <c r="AE40" s="127">
        <f t="shared" si="33"/>
        <v>9</v>
      </c>
      <c r="AF40" s="13">
        <f>VLOOKUP('Calculated Wages (ALL)'!AE40,'VacationDay-Hrly'!$A$2:$C$38,3,FALSE)</f>
        <v>10</v>
      </c>
    </row>
    <row r="41" spans="1:32" ht="12.75" customHeight="1" x14ac:dyDescent="0.3">
      <c r="A41" s="164">
        <f t="shared" si="3"/>
        <v>10</v>
      </c>
      <c r="B41" s="171" t="str">
        <f t="shared" si="26"/>
        <v>CN</v>
      </c>
      <c r="C41" s="164" t="str">
        <f t="shared" si="27"/>
        <v>D</v>
      </c>
      <c r="D41" s="164" t="str">
        <f t="shared" si="28"/>
        <v>V</v>
      </c>
      <c r="E41" s="173" t="s">
        <v>389</v>
      </c>
      <c r="F41" s="173">
        <v>10</v>
      </c>
      <c r="G41" s="173">
        <v>311</v>
      </c>
      <c r="H41" s="173" t="s">
        <v>83</v>
      </c>
      <c r="I41" s="164">
        <v>1</v>
      </c>
      <c r="J41" s="174" t="s">
        <v>120</v>
      </c>
      <c r="K41" s="175">
        <v>11.5</v>
      </c>
      <c r="L41" s="176">
        <f t="shared" si="29"/>
        <v>0</v>
      </c>
      <c r="M41" s="172" t="s">
        <v>121</v>
      </c>
      <c r="N41" s="172">
        <f t="shared" si="30"/>
        <v>0.02</v>
      </c>
      <c r="O41" s="35">
        <f t="shared" si="8"/>
        <v>7</v>
      </c>
      <c r="P41" s="36">
        <f t="shared" si="31"/>
        <v>11.73</v>
      </c>
      <c r="Q41" s="43">
        <f t="shared" ref="Q41:W50" si="37">IF($C41="I",IF(Q$1&lt;$O41,$K41*Q$6*8*(1+Q$9)*(1+VLOOKUP($G41,$I$2:$N$7,6,FALSE)),$P41*Q$6*8*(1+Q$9)*(1+VLOOKUP($G41,$I$2:$N$7,6,FALSE))),$P41*Q$6*8*(1+Q$7)*(1-Q$8))</f>
        <v>2084.4578316348675</v>
      </c>
      <c r="R41" s="43">
        <f t="shared" si="37"/>
        <v>1815.760972636888</v>
      </c>
      <c r="S41" s="43">
        <f t="shared" si="37"/>
        <v>1993.8292302594386</v>
      </c>
      <c r="T41" s="43">
        <f t="shared" si="37"/>
        <v>2045.2546983674677</v>
      </c>
      <c r="U41" s="43">
        <f t="shared" si="37"/>
        <v>1937.1140916863474</v>
      </c>
      <c r="V41" s="43">
        <f t="shared" si="37"/>
        <v>2018.8131245903703</v>
      </c>
      <c r="W41" s="43">
        <f t="shared" si="37"/>
        <v>2063.020184171899</v>
      </c>
      <c r="X41" s="43">
        <f t="shared" si="36"/>
        <v>1893.4886448473731</v>
      </c>
      <c r="Y41" s="43">
        <f t="shared" si="36"/>
        <v>1983.6547707924858</v>
      </c>
      <c r="Z41" s="43">
        <f t="shared" si="36"/>
        <v>1926.1660157333974</v>
      </c>
      <c r="AA41" s="43">
        <f t="shared" si="36"/>
        <v>1850.0718237865592</v>
      </c>
      <c r="AB41" s="43">
        <f t="shared" si="36"/>
        <v>2023.54071510164</v>
      </c>
      <c r="AC41" s="43">
        <f t="shared" si="32"/>
        <v>23635.172103608733</v>
      </c>
      <c r="AD41" s="126"/>
      <c r="AE41" s="127">
        <f t="shared" si="33"/>
        <v>1</v>
      </c>
      <c r="AF41" s="13">
        <f>VLOOKUP('Calculated Wages (ALL)'!AE41,'VacationDay-Hrly'!$A$2:$C$38,3,FALSE)</f>
        <v>5</v>
      </c>
    </row>
    <row r="42" spans="1:32" ht="12.75" customHeight="1" x14ac:dyDescent="0.3">
      <c r="A42" s="164">
        <f t="shared" si="3"/>
        <v>10</v>
      </c>
      <c r="B42" s="171" t="str">
        <f t="shared" si="26"/>
        <v>CN</v>
      </c>
      <c r="C42" s="164" t="str">
        <f t="shared" si="27"/>
        <v>D</v>
      </c>
      <c r="D42" s="164" t="str">
        <f t="shared" si="28"/>
        <v>V</v>
      </c>
      <c r="E42" s="173" t="s">
        <v>390</v>
      </c>
      <c r="F42" s="173">
        <v>10</v>
      </c>
      <c r="G42" s="173">
        <v>311</v>
      </c>
      <c r="H42" s="173" t="s">
        <v>83</v>
      </c>
      <c r="I42" s="164" t="s">
        <v>8</v>
      </c>
      <c r="J42" s="174" t="s">
        <v>122</v>
      </c>
      <c r="K42" s="175">
        <v>14.75</v>
      </c>
      <c r="L42" s="176">
        <f t="shared" si="29"/>
        <v>0.35</v>
      </c>
      <c r="M42" s="172" t="s">
        <v>123</v>
      </c>
      <c r="N42" s="172">
        <f t="shared" si="30"/>
        <v>0.02</v>
      </c>
      <c r="O42" s="35">
        <f t="shared" si="8"/>
        <v>4</v>
      </c>
      <c r="P42" s="36">
        <f t="shared" si="31"/>
        <v>15.395</v>
      </c>
      <c r="Q42" s="43">
        <f t="shared" si="37"/>
        <v>2735.7398395582936</v>
      </c>
      <c r="R42" s="43">
        <f t="shared" si="37"/>
        <v>2383.0895288785068</v>
      </c>
      <c r="S42" s="43">
        <f t="shared" si="37"/>
        <v>2616.7946291427156</v>
      </c>
      <c r="T42" s="43">
        <f t="shared" si="37"/>
        <v>2684.28781597333</v>
      </c>
      <c r="U42" s="43">
        <f t="shared" si="37"/>
        <v>2542.3590316718937</v>
      </c>
      <c r="V42" s="43">
        <f t="shared" si="37"/>
        <v>2649.5846592556481</v>
      </c>
      <c r="W42" s="43">
        <f t="shared" si="37"/>
        <v>2707.6040695077904</v>
      </c>
      <c r="X42" s="43">
        <f t="shared" si="36"/>
        <v>2485.1029571547579</v>
      </c>
      <c r="Y42" s="43">
        <f t="shared" si="36"/>
        <v>2603.441193209746</v>
      </c>
      <c r="Z42" s="43">
        <f t="shared" si="36"/>
        <v>2527.9902653210279</v>
      </c>
      <c r="AA42" s="43">
        <f t="shared" si="36"/>
        <v>2428.1206928554202</v>
      </c>
      <c r="AB42" s="43">
        <f t="shared" si="36"/>
        <v>2655.7893699053488</v>
      </c>
      <c r="AC42" s="43">
        <f t="shared" si="32"/>
        <v>31019.904052434478</v>
      </c>
      <c r="AD42" s="126"/>
      <c r="AE42" s="127">
        <f t="shared" si="33"/>
        <v>29</v>
      </c>
      <c r="AF42" s="13">
        <f>VLOOKUP('Calculated Wages (ALL)'!AE42,'VacationDay-Hrly'!$A$2:$C$38,3,FALSE)</f>
        <v>20</v>
      </c>
    </row>
    <row r="43" spans="1:32" ht="12.75" customHeight="1" x14ac:dyDescent="0.3">
      <c r="A43" s="164">
        <f t="shared" si="3"/>
        <v>10</v>
      </c>
      <c r="B43" s="171" t="str">
        <f t="shared" si="26"/>
        <v>CN</v>
      </c>
      <c r="C43" s="164" t="str">
        <f t="shared" si="27"/>
        <v>D</v>
      </c>
      <c r="D43" s="164" t="str">
        <f t="shared" si="28"/>
        <v>V</v>
      </c>
      <c r="E43" s="173" t="s">
        <v>391</v>
      </c>
      <c r="F43" s="173">
        <v>10</v>
      </c>
      <c r="G43" s="173">
        <v>311</v>
      </c>
      <c r="H43" s="173" t="s">
        <v>83</v>
      </c>
      <c r="I43" s="164">
        <v>1</v>
      </c>
      <c r="J43" s="174" t="s">
        <v>124</v>
      </c>
      <c r="K43" s="175">
        <v>16.27</v>
      </c>
      <c r="L43" s="176">
        <f t="shared" si="29"/>
        <v>0</v>
      </c>
      <c r="M43" s="172" t="s">
        <v>125</v>
      </c>
      <c r="N43" s="172">
        <f t="shared" si="30"/>
        <v>0.02</v>
      </c>
      <c r="O43" s="35">
        <f t="shared" si="8"/>
        <v>10</v>
      </c>
      <c r="P43" s="36">
        <f t="shared" si="31"/>
        <v>16.595400000000001</v>
      </c>
      <c r="Q43" s="43">
        <f t="shared" si="37"/>
        <v>2949.0546887564606</v>
      </c>
      <c r="R43" s="43">
        <f t="shared" si="37"/>
        <v>2568.9070456349709</v>
      </c>
      <c r="S43" s="43">
        <f t="shared" si="37"/>
        <v>2820.8349196800928</v>
      </c>
      <c r="T43" s="43">
        <f t="shared" si="37"/>
        <v>2893.5907776033655</v>
      </c>
      <c r="U43" s="43">
        <f t="shared" si="37"/>
        <v>2740.5953279771197</v>
      </c>
      <c r="V43" s="43">
        <f t="shared" si="37"/>
        <v>2856.1816988769856</v>
      </c>
      <c r="W43" s="43">
        <f t="shared" si="37"/>
        <v>2918.7250779545043</v>
      </c>
      <c r="X43" s="43">
        <f t="shared" si="36"/>
        <v>2678.874804492762</v>
      </c>
      <c r="Y43" s="43">
        <f t="shared" si="36"/>
        <v>2806.4402713733693</v>
      </c>
      <c r="Z43" s="43">
        <f t="shared" si="36"/>
        <v>2725.1061805202071</v>
      </c>
      <c r="AA43" s="43">
        <f t="shared" si="36"/>
        <v>2617.4494411310716</v>
      </c>
      <c r="AB43" s="43">
        <f t="shared" si="36"/>
        <v>2862.8702117133635</v>
      </c>
      <c r="AC43" s="43">
        <f t="shared" si="32"/>
        <v>33438.630445714276</v>
      </c>
      <c r="AD43" s="126"/>
      <c r="AE43" s="127">
        <f t="shared" si="33"/>
        <v>21</v>
      </c>
      <c r="AF43" s="13">
        <f>VLOOKUP('Calculated Wages (ALL)'!AE43,'VacationDay-Hrly'!$A$2:$C$38,3,FALSE)</f>
        <v>20</v>
      </c>
    </row>
    <row r="44" spans="1:32" ht="12.75" customHeight="1" x14ac:dyDescent="0.3">
      <c r="A44" s="164">
        <f t="shared" si="3"/>
        <v>10</v>
      </c>
      <c r="B44" s="171" t="str">
        <f t="shared" si="26"/>
        <v>CN</v>
      </c>
      <c r="C44" s="164" t="str">
        <f t="shared" si="27"/>
        <v>D</v>
      </c>
      <c r="D44" s="164" t="str">
        <f t="shared" si="28"/>
        <v>V</v>
      </c>
      <c r="E44" s="173" t="s">
        <v>392</v>
      </c>
      <c r="F44" s="173">
        <v>10</v>
      </c>
      <c r="G44" s="173">
        <v>311</v>
      </c>
      <c r="H44" s="173" t="s">
        <v>83</v>
      </c>
      <c r="I44" s="164">
        <v>1</v>
      </c>
      <c r="J44" s="174" t="s">
        <v>95</v>
      </c>
      <c r="K44" s="175">
        <v>12</v>
      </c>
      <c r="L44" s="176">
        <f t="shared" si="29"/>
        <v>0</v>
      </c>
      <c r="M44" s="172" t="s">
        <v>126</v>
      </c>
      <c r="N44" s="172">
        <f t="shared" si="30"/>
        <v>0.02</v>
      </c>
      <c r="O44" s="35">
        <f t="shared" si="8"/>
        <v>11</v>
      </c>
      <c r="P44" s="36">
        <f t="shared" si="31"/>
        <v>12.24</v>
      </c>
      <c r="Q44" s="43">
        <f t="shared" si="37"/>
        <v>2175.0864330102963</v>
      </c>
      <c r="R44" s="43">
        <f t="shared" si="37"/>
        <v>1894.7071018819702</v>
      </c>
      <c r="S44" s="43">
        <f t="shared" si="37"/>
        <v>2080.5174576620229</v>
      </c>
      <c r="T44" s="43">
        <f t="shared" si="37"/>
        <v>2134.1788156877924</v>
      </c>
      <c r="U44" s="43">
        <f t="shared" si="37"/>
        <v>2021.3364434987971</v>
      </c>
      <c r="V44" s="43">
        <f t="shared" si="37"/>
        <v>2106.587608268213</v>
      </c>
      <c r="W44" s="43">
        <f t="shared" si="37"/>
        <v>2152.716713918503</v>
      </c>
      <c r="X44" s="43">
        <f t="shared" ref="X44:AB53" si="38">IF($C44="I",IF(X$1&lt;$O44,$K44*X$6*8*(1+X$9)*(1+VLOOKUP($G44,$I$2:$N$7,6,FALSE)),$P44*X$6*8*(1+X$9)*(1+VLOOKUP($G44,$I$2:$N$7,6,FALSE))),$P44*X$6*8*(1+X$7)*(1-X$8))</f>
        <v>1975.8142381016066</v>
      </c>
      <c r="Y44" s="43">
        <f t="shared" si="38"/>
        <v>2069.9006303921597</v>
      </c>
      <c r="Z44" s="43">
        <f t="shared" si="38"/>
        <v>2009.9123642435454</v>
      </c>
      <c r="AA44" s="43">
        <f t="shared" si="38"/>
        <v>1930.5097291685838</v>
      </c>
      <c r="AB44" s="43">
        <f t="shared" si="38"/>
        <v>2111.5207461930154</v>
      </c>
      <c r="AC44" s="43">
        <f t="shared" si="32"/>
        <v>24662.788282026508</v>
      </c>
      <c r="AD44" s="126"/>
      <c r="AE44" s="127">
        <f t="shared" si="33"/>
        <v>24</v>
      </c>
      <c r="AF44" s="13">
        <f>VLOOKUP('Calculated Wages (ALL)'!AE44,'VacationDay-Hrly'!$A$2:$C$38,3,FALSE)</f>
        <v>20</v>
      </c>
    </row>
    <row r="45" spans="1:32" ht="12.75" customHeight="1" x14ac:dyDescent="0.3">
      <c r="A45" s="164">
        <f t="shared" si="3"/>
        <v>10</v>
      </c>
      <c r="B45" s="171" t="str">
        <f t="shared" si="26"/>
        <v>CN</v>
      </c>
      <c r="C45" s="164" t="str">
        <f t="shared" si="27"/>
        <v>D</v>
      </c>
      <c r="D45" s="164" t="str">
        <f t="shared" si="28"/>
        <v>V</v>
      </c>
      <c r="E45" s="173" t="s">
        <v>393</v>
      </c>
      <c r="F45" s="173">
        <v>10</v>
      </c>
      <c r="G45" s="173">
        <v>311</v>
      </c>
      <c r="H45" s="173" t="s">
        <v>83</v>
      </c>
      <c r="I45" s="164" t="s">
        <v>12</v>
      </c>
      <c r="J45" s="174" t="s">
        <v>127</v>
      </c>
      <c r="K45" s="175">
        <v>13.62</v>
      </c>
      <c r="L45" s="176">
        <f t="shared" si="29"/>
        <v>0.5</v>
      </c>
      <c r="M45" s="172" t="s">
        <v>128</v>
      </c>
      <c r="N45" s="172">
        <f t="shared" si="30"/>
        <v>0.02</v>
      </c>
      <c r="O45" s="35">
        <f t="shared" si="8"/>
        <v>11</v>
      </c>
      <c r="P45" s="36">
        <f t="shared" si="31"/>
        <v>14.3924</v>
      </c>
      <c r="Q45" s="43">
        <f t="shared" si="37"/>
        <v>2557.5746714425973</v>
      </c>
      <c r="R45" s="43">
        <f t="shared" si="37"/>
        <v>2227.8907265625871</v>
      </c>
      <c r="S45" s="43">
        <f t="shared" si="37"/>
        <v>2446.3757726842236</v>
      </c>
      <c r="T45" s="43">
        <f t="shared" si="37"/>
        <v>2509.4734629824329</v>
      </c>
      <c r="U45" s="43">
        <f t="shared" si="37"/>
        <v>2376.7877965205957</v>
      </c>
      <c r="V45" s="43">
        <f t="shared" si="37"/>
        <v>2477.0303507548551</v>
      </c>
      <c r="W45" s="43">
        <f t="shared" si="37"/>
        <v>2531.2712445588777</v>
      </c>
      <c r="X45" s="43">
        <f t="shared" si="38"/>
        <v>2323.2605261808467</v>
      </c>
      <c r="Y45" s="43">
        <f t="shared" si="38"/>
        <v>2433.8919798085062</v>
      </c>
      <c r="Z45" s="43">
        <f t="shared" si="38"/>
        <v>2363.354796661667</v>
      </c>
      <c r="AA45" s="43">
        <f t="shared" si="38"/>
        <v>2269.9892341573468</v>
      </c>
      <c r="AB45" s="43">
        <f t="shared" si="38"/>
        <v>2482.8309793715976</v>
      </c>
      <c r="AC45" s="43">
        <f t="shared" si="32"/>
        <v>28999.731541686127</v>
      </c>
      <c r="AD45" s="126"/>
      <c r="AE45" s="127">
        <f t="shared" si="33"/>
        <v>4</v>
      </c>
      <c r="AF45" s="13">
        <f>VLOOKUP('Calculated Wages (ALL)'!AE45,'VacationDay-Hrly'!$A$2:$C$38,3,FALSE)</f>
        <v>10</v>
      </c>
    </row>
    <row r="46" spans="1:32" ht="12.75" customHeight="1" x14ac:dyDescent="0.3">
      <c r="A46" s="164">
        <f t="shared" si="3"/>
        <v>10</v>
      </c>
      <c r="B46" s="171" t="str">
        <f t="shared" si="26"/>
        <v>CN</v>
      </c>
      <c r="C46" s="164" t="str">
        <f t="shared" si="27"/>
        <v>D</v>
      </c>
      <c r="D46" s="164" t="str">
        <f t="shared" si="28"/>
        <v>V</v>
      </c>
      <c r="E46" s="173" t="s">
        <v>394</v>
      </c>
      <c r="F46" s="173">
        <v>10</v>
      </c>
      <c r="G46" s="173">
        <v>311</v>
      </c>
      <c r="H46" s="173" t="s">
        <v>83</v>
      </c>
      <c r="I46" s="164">
        <v>1</v>
      </c>
      <c r="J46" s="174" t="s">
        <v>129</v>
      </c>
      <c r="K46" s="175">
        <v>11.5</v>
      </c>
      <c r="L46" s="176">
        <f t="shared" si="29"/>
        <v>0</v>
      </c>
      <c r="M46" s="172" t="s">
        <v>130</v>
      </c>
      <c r="N46" s="172">
        <f t="shared" si="30"/>
        <v>0.02</v>
      </c>
      <c r="O46" s="35">
        <f t="shared" si="8"/>
        <v>9</v>
      </c>
      <c r="P46" s="36">
        <f t="shared" si="31"/>
        <v>11.73</v>
      </c>
      <c r="Q46" s="43">
        <f t="shared" si="37"/>
        <v>2084.4578316348675</v>
      </c>
      <c r="R46" s="43">
        <f t="shared" si="37"/>
        <v>1815.760972636888</v>
      </c>
      <c r="S46" s="43">
        <f t="shared" si="37"/>
        <v>1993.8292302594386</v>
      </c>
      <c r="T46" s="43">
        <f t="shared" si="37"/>
        <v>2045.2546983674677</v>
      </c>
      <c r="U46" s="43">
        <f t="shared" si="37"/>
        <v>1937.1140916863474</v>
      </c>
      <c r="V46" s="43">
        <f t="shared" si="37"/>
        <v>2018.8131245903703</v>
      </c>
      <c r="W46" s="43">
        <f t="shared" si="37"/>
        <v>2063.020184171899</v>
      </c>
      <c r="X46" s="43">
        <f t="shared" si="38"/>
        <v>1893.4886448473731</v>
      </c>
      <c r="Y46" s="43">
        <f t="shared" si="38"/>
        <v>1983.6547707924858</v>
      </c>
      <c r="Z46" s="43">
        <f t="shared" si="38"/>
        <v>1926.1660157333974</v>
      </c>
      <c r="AA46" s="43">
        <f t="shared" si="38"/>
        <v>1850.0718237865592</v>
      </c>
      <c r="AB46" s="43">
        <f t="shared" si="38"/>
        <v>2023.54071510164</v>
      </c>
      <c r="AC46" s="43">
        <f t="shared" si="32"/>
        <v>23635.172103608733</v>
      </c>
      <c r="AD46" s="126"/>
      <c r="AE46" s="127">
        <f t="shared" si="33"/>
        <v>1</v>
      </c>
      <c r="AF46" s="13">
        <f>VLOOKUP('Calculated Wages (ALL)'!AE46,'VacationDay-Hrly'!$A$2:$C$38,3,FALSE)</f>
        <v>5</v>
      </c>
    </row>
    <row r="47" spans="1:32" ht="12.75" customHeight="1" x14ac:dyDescent="0.3">
      <c r="A47" s="164">
        <f t="shared" si="3"/>
        <v>10</v>
      </c>
      <c r="B47" s="171" t="str">
        <f t="shared" si="26"/>
        <v>CN</v>
      </c>
      <c r="C47" s="164" t="str">
        <f t="shared" si="27"/>
        <v>D</v>
      </c>
      <c r="D47" s="164" t="str">
        <f t="shared" si="28"/>
        <v>V</v>
      </c>
      <c r="E47" s="173" t="s">
        <v>395</v>
      </c>
      <c r="F47" s="173">
        <v>10</v>
      </c>
      <c r="G47" s="173">
        <v>311</v>
      </c>
      <c r="H47" s="173" t="s">
        <v>83</v>
      </c>
      <c r="I47" s="164">
        <v>1</v>
      </c>
      <c r="J47" s="174" t="s">
        <v>131</v>
      </c>
      <c r="K47" s="175">
        <v>16.27</v>
      </c>
      <c r="L47" s="176">
        <f t="shared" si="29"/>
        <v>0</v>
      </c>
      <c r="M47" s="172" t="s">
        <v>132</v>
      </c>
      <c r="N47" s="172">
        <f t="shared" si="30"/>
        <v>0.02</v>
      </c>
      <c r="O47" s="35">
        <f t="shared" si="8"/>
        <v>1</v>
      </c>
      <c r="P47" s="36">
        <f t="shared" si="31"/>
        <v>16.595400000000001</v>
      </c>
      <c r="Q47" s="43">
        <f t="shared" si="37"/>
        <v>2949.0546887564606</v>
      </c>
      <c r="R47" s="43">
        <f t="shared" si="37"/>
        <v>2568.9070456349709</v>
      </c>
      <c r="S47" s="43">
        <f t="shared" si="37"/>
        <v>2820.8349196800928</v>
      </c>
      <c r="T47" s="43">
        <f t="shared" si="37"/>
        <v>2893.5907776033655</v>
      </c>
      <c r="U47" s="43">
        <f t="shared" si="37"/>
        <v>2740.5953279771197</v>
      </c>
      <c r="V47" s="43">
        <f t="shared" si="37"/>
        <v>2856.1816988769856</v>
      </c>
      <c r="W47" s="43">
        <f t="shared" si="37"/>
        <v>2918.7250779545043</v>
      </c>
      <c r="X47" s="43">
        <f t="shared" si="38"/>
        <v>2678.874804492762</v>
      </c>
      <c r="Y47" s="43">
        <f t="shared" si="38"/>
        <v>2806.4402713733693</v>
      </c>
      <c r="Z47" s="43">
        <f t="shared" si="38"/>
        <v>2725.1061805202071</v>
      </c>
      <c r="AA47" s="43">
        <f t="shared" si="38"/>
        <v>2617.4494411310716</v>
      </c>
      <c r="AB47" s="43">
        <f t="shared" si="38"/>
        <v>2862.8702117133635</v>
      </c>
      <c r="AC47" s="43">
        <f t="shared" si="32"/>
        <v>33438.630445714276</v>
      </c>
      <c r="AD47" s="126"/>
      <c r="AE47" s="127">
        <f t="shared" si="33"/>
        <v>16</v>
      </c>
      <c r="AF47" s="13">
        <f>VLOOKUP('Calculated Wages (ALL)'!AE47,'VacationDay-Hrly'!$A$2:$C$38,3,FALSE)</f>
        <v>20</v>
      </c>
    </row>
    <row r="48" spans="1:32" ht="12.75" customHeight="1" x14ac:dyDescent="0.3">
      <c r="A48" s="164">
        <f t="shared" si="3"/>
        <v>10</v>
      </c>
      <c r="B48" s="171" t="str">
        <f t="shared" si="26"/>
        <v>CN</v>
      </c>
      <c r="C48" s="164" t="str">
        <f t="shared" si="27"/>
        <v>D</v>
      </c>
      <c r="D48" s="164" t="str">
        <f t="shared" si="28"/>
        <v>V</v>
      </c>
      <c r="E48" s="173" t="s">
        <v>396</v>
      </c>
      <c r="F48" s="173">
        <v>10</v>
      </c>
      <c r="G48" s="173">
        <v>311</v>
      </c>
      <c r="H48" s="173" t="s">
        <v>83</v>
      </c>
      <c r="I48" s="164">
        <v>1</v>
      </c>
      <c r="J48" s="174" t="s">
        <v>133</v>
      </c>
      <c r="K48" s="175">
        <v>11.5</v>
      </c>
      <c r="L48" s="176">
        <f t="shared" si="29"/>
        <v>0</v>
      </c>
      <c r="M48" s="172" t="s">
        <v>134</v>
      </c>
      <c r="N48" s="172">
        <f t="shared" si="30"/>
        <v>0.02</v>
      </c>
      <c r="O48" s="35">
        <f t="shared" si="8"/>
        <v>6</v>
      </c>
      <c r="P48" s="36">
        <f t="shared" si="31"/>
        <v>11.73</v>
      </c>
      <c r="Q48" s="43">
        <f t="shared" si="37"/>
        <v>2084.4578316348675</v>
      </c>
      <c r="R48" s="43">
        <f t="shared" si="37"/>
        <v>1815.760972636888</v>
      </c>
      <c r="S48" s="43">
        <f t="shared" si="37"/>
        <v>1993.8292302594386</v>
      </c>
      <c r="T48" s="43">
        <f t="shared" si="37"/>
        <v>2045.2546983674677</v>
      </c>
      <c r="U48" s="43">
        <f t="shared" si="37"/>
        <v>1937.1140916863474</v>
      </c>
      <c r="V48" s="43">
        <f t="shared" si="37"/>
        <v>2018.8131245903703</v>
      </c>
      <c r="W48" s="43">
        <f t="shared" si="37"/>
        <v>2063.020184171899</v>
      </c>
      <c r="X48" s="43">
        <f t="shared" si="38"/>
        <v>1893.4886448473731</v>
      </c>
      <c r="Y48" s="43">
        <f t="shared" si="38"/>
        <v>1983.6547707924858</v>
      </c>
      <c r="Z48" s="43">
        <f t="shared" si="38"/>
        <v>1926.1660157333974</v>
      </c>
      <c r="AA48" s="43">
        <f t="shared" si="38"/>
        <v>1850.0718237865592</v>
      </c>
      <c r="AB48" s="43">
        <f t="shared" si="38"/>
        <v>2023.54071510164</v>
      </c>
      <c r="AC48" s="43">
        <f t="shared" si="32"/>
        <v>23635.172103608733</v>
      </c>
      <c r="AD48" s="126"/>
      <c r="AE48" s="127">
        <f t="shared" si="33"/>
        <v>8</v>
      </c>
      <c r="AF48" s="13">
        <f>VLOOKUP('Calculated Wages (ALL)'!AE48,'VacationDay-Hrly'!$A$2:$C$38,3,FALSE)</f>
        <v>10</v>
      </c>
    </row>
    <row r="49" spans="1:32" ht="12.75" customHeight="1" x14ac:dyDescent="0.3">
      <c r="A49" s="164">
        <f t="shared" si="3"/>
        <v>10</v>
      </c>
      <c r="B49" s="171" t="str">
        <f t="shared" si="26"/>
        <v>CN</v>
      </c>
      <c r="C49" s="164" t="str">
        <f t="shared" si="27"/>
        <v>D</v>
      </c>
      <c r="D49" s="164" t="str">
        <f t="shared" si="28"/>
        <v>V</v>
      </c>
      <c r="E49" s="173" t="s">
        <v>397</v>
      </c>
      <c r="F49" s="173">
        <v>10</v>
      </c>
      <c r="G49" s="173">
        <v>311</v>
      </c>
      <c r="H49" s="173" t="s">
        <v>83</v>
      </c>
      <c r="I49" s="164" t="s">
        <v>8</v>
      </c>
      <c r="J49" s="174" t="s">
        <v>124</v>
      </c>
      <c r="K49" s="175">
        <v>15.25</v>
      </c>
      <c r="L49" s="176">
        <f t="shared" si="29"/>
        <v>0.35</v>
      </c>
      <c r="M49" s="172" t="s">
        <v>135</v>
      </c>
      <c r="N49" s="172">
        <f t="shared" si="30"/>
        <v>0.02</v>
      </c>
      <c r="O49" s="35">
        <f t="shared" si="8"/>
        <v>5</v>
      </c>
      <c r="P49" s="36">
        <f t="shared" si="31"/>
        <v>15.904999999999999</v>
      </c>
      <c r="Q49" s="43">
        <f t="shared" si="37"/>
        <v>2826.3684409337229</v>
      </c>
      <c r="R49" s="43">
        <f t="shared" si="37"/>
        <v>2462.0356581235887</v>
      </c>
      <c r="S49" s="43">
        <f t="shared" si="37"/>
        <v>2703.4828565452999</v>
      </c>
      <c r="T49" s="43">
        <f t="shared" si="37"/>
        <v>2773.2119332936545</v>
      </c>
      <c r="U49" s="43">
        <f t="shared" si="37"/>
        <v>2626.5813834843439</v>
      </c>
      <c r="V49" s="43">
        <f t="shared" si="37"/>
        <v>2737.3591429334906</v>
      </c>
      <c r="W49" s="43">
        <f t="shared" si="37"/>
        <v>2797.3005992543949</v>
      </c>
      <c r="X49" s="43">
        <f t="shared" si="38"/>
        <v>2567.4285504089912</v>
      </c>
      <c r="Y49" s="43">
        <f t="shared" si="38"/>
        <v>2689.6870528094191</v>
      </c>
      <c r="Z49" s="43">
        <f t="shared" si="38"/>
        <v>2611.736613831175</v>
      </c>
      <c r="AA49" s="43">
        <f t="shared" si="38"/>
        <v>2508.5585982374446</v>
      </c>
      <c r="AB49" s="43">
        <f t="shared" si="38"/>
        <v>2743.7694009967245</v>
      </c>
      <c r="AC49" s="43">
        <f t="shared" si="32"/>
        <v>32047.520230852246</v>
      </c>
      <c r="AD49" s="126"/>
      <c r="AE49" s="127">
        <f t="shared" si="33"/>
        <v>21</v>
      </c>
      <c r="AF49" s="13">
        <f>VLOOKUP('Calculated Wages (ALL)'!AE49,'VacationDay-Hrly'!$A$2:$C$38,3,FALSE)</f>
        <v>20</v>
      </c>
    </row>
    <row r="50" spans="1:32" ht="12.75" customHeight="1" x14ac:dyDescent="0.3">
      <c r="A50" s="164">
        <f t="shared" si="3"/>
        <v>10</v>
      </c>
      <c r="B50" s="171" t="str">
        <f t="shared" si="26"/>
        <v>CN</v>
      </c>
      <c r="C50" s="164" t="str">
        <f t="shared" si="27"/>
        <v>D</v>
      </c>
      <c r="D50" s="164" t="str">
        <f t="shared" si="28"/>
        <v>V</v>
      </c>
      <c r="E50" s="173" t="s">
        <v>398</v>
      </c>
      <c r="F50" s="173">
        <v>10</v>
      </c>
      <c r="G50" s="173">
        <v>311</v>
      </c>
      <c r="H50" s="173" t="s">
        <v>83</v>
      </c>
      <c r="I50" s="164">
        <v>1</v>
      </c>
      <c r="J50" s="174" t="s">
        <v>136</v>
      </c>
      <c r="K50" s="175">
        <v>12</v>
      </c>
      <c r="L50" s="176">
        <f t="shared" si="29"/>
        <v>0</v>
      </c>
      <c r="M50" s="172" t="s">
        <v>108</v>
      </c>
      <c r="N50" s="172">
        <f t="shared" si="30"/>
        <v>0.02</v>
      </c>
      <c r="O50" s="35">
        <f t="shared" si="8"/>
        <v>11</v>
      </c>
      <c r="P50" s="36">
        <f t="shared" si="31"/>
        <v>12.24</v>
      </c>
      <c r="Q50" s="43">
        <f t="shared" si="37"/>
        <v>2175.0864330102963</v>
      </c>
      <c r="R50" s="43">
        <f t="shared" si="37"/>
        <v>1894.7071018819702</v>
      </c>
      <c r="S50" s="43">
        <f t="shared" si="37"/>
        <v>2080.5174576620229</v>
      </c>
      <c r="T50" s="43">
        <f t="shared" si="37"/>
        <v>2134.1788156877924</v>
      </c>
      <c r="U50" s="43">
        <f t="shared" si="37"/>
        <v>2021.3364434987971</v>
      </c>
      <c r="V50" s="43">
        <f t="shared" si="37"/>
        <v>2106.587608268213</v>
      </c>
      <c r="W50" s="43">
        <f t="shared" si="37"/>
        <v>2152.716713918503</v>
      </c>
      <c r="X50" s="43">
        <f t="shared" si="38"/>
        <v>1975.8142381016066</v>
      </c>
      <c r="Y50" s="43">
        <f t="shared" si="38"/>
        <v>2069.9006303921597</v>
      </c>
      <c r="Z50" s="43">
        <f t="shared" si="38"/>
        <v>2009.9123642435454</v>
      </c>
      <c r="AA50" s="43">
        <f t="shared" si="38"/>
        <v>1930.5097291685838</v>
      </c>
      <c r="AB50" s="43">
        <f t="shared" si="38"/>
        <v>2111.5207461930154</v>
      </c>
      <c r="AC50" s="43">
        <f t="shared" si="32"/>
        <v>24662.788282026508</v>
      </c>
      <c r="AD50" s="126"/>
      <c r="AE50" s="127">
        <f t="shared" si="33"/>
        <v>25</v>
      </c>
      <c r="AF50" s="13">
        <f>VLOOKUP('Calculated Wages (ALL)'!AE50,'VacationDay-Hrly'!$A$2:$C$38,3,FALSE)</f>
        <v>20</v>
      </c>
    </row>
    <row r="51" spans="1:32" ht="12.75" customHeight="1" x14ac:dyDescent="0.3">
      <c r="A51" s="164">
        <f t="shared" si="3"/>
        <v>10</v>
      </c>
      <c r="B51" s="171" t="str">
        <f t="shared" si="26"/>
        <v>CN</v>
      </c>
      <c r="C51" s="164" t="str">
        <f t="shared" si="27"/>
        <v>D</v>
      </c>
      <c r="D51" s="164" t="str">
        <f t="shared" si="28"/>
        <v>V</v>
      </c>
      <c r="E51" s="173" t="s">
        <v>399</v>
      </c>
      <c r="F51" s="173">
        <v>10</v>
      </c>
      <c r="G51" s="173">
        <v>311</v>
      </c>
      <c r="H51" s="173" t="s">
        <v>83</v>
      </c>
      <c r="I51" s="164">
        <v>1</v>
      </c>
      <c r="J51" s="174" t="s">
        <v>137</v>
      </c>
      <c r="K51" s="175">
        <v>11.5</v>
      </c>
      <c r="L51" s="176">
        <f t="shared" si="29"/>
        <v>0</v>
      </c>
      <c r="M51" s="172" t="s">
        <v>138</v>
      </c>
      <c r="N51" s="172">
        <f t="shared" si="30"/>
        <v>0.02</v>
      </c>
      <c r="O51" s="35">
        <f t="shared" si="8"/>
        <v>7</v>
      </c>
      <c r="P51" s="36">
        <f t="shared" si="31"/>
        <v>11.73</v>
      </c>
      <c r="Q51" s="43">
        <f t="shared" ref="Q51:W60" si="39">IF($C51="I",IF(Q$1&lt;$O51,$K51*Q$6*8*(1+Q$9)*(1+VLOOKUP($G51,$I$2:$N$7,6,FALSE)),$P51*Q$6*8*(1+Q$9)*(1+VLOOKUP($G51,$I$2:$N$7,6,FALSE))),$P51*Q$6*8*(1+Q$7)*(1-Q$8))</f>
        <v>2084.4578316348675</v>
      </c>
      <c r="R51" s="43">
        <f t="shared" si="39"/>
        <v>1815.760972636888</v>
      </c>
      <c r="S51" s="43">
        <f t="shared" si="39"/>
        <v>1993.8292302594386</v>
      </c>
      <c r="T51" s="43">
        <f t="shared" si="39"/>
        <v>2045.2546983674677</v>
      </c>
      <c r="U51" s="43">
        <f t="shared" si="39"/>
        <v>1937.1140916863474</v>
      </c>
      <c r="V51" s="43">
        <f t="shared" si="39"/>
        <v>2018.8131245903703</v>
      </c>
      <c r="W51" s="43">
        <f t="shared" si="39"/>
        <v>2063.020184171899</v>
      </c>
      <c r="X51" s="43">
        <f t="shared" si="38"/>
        <v>1893.4886448473731</v>
      </c>
      <c r="Y51" s="43">
        <f t="shared" si="38"/>
        <v>1983.6547707924858</v>
      </c>
      <c r="Z51" s="43">
        <f t="shared" si="38"/>
        <v>1926.1660157333974</v>
      </c>
      <c r="AA51" s="43">
        <f t="shared" si="38"/>
        <v>1850.0718237865592</v>
      </c>
      <c r="AB51" s="43">
        <f t="shared" si="38"/>
        <v>2023.54071510164</v>
      </c>
      <c r="AC51" s="43">
        <f t="shared" si="32"/>
        <v>23635.172103608733</v>
      </c>
      <c r="AD51" s="126"/>
      <c r="AE51" s="127">
        <f t="shared" si="33"/>
        <v>1</v>
      </c>
      <c r="AF51" s="13">
        <f>VLOOKUP('Calculated Wages (ALL)'!AE51,'VacationDay-Hrly'!$A$2:$C$38,3,FALSE)</f>
        <v>5</v>
      </c>
    </row>
    <row r="52" spans="1:32" ht="12.75" customHeight="1" x14ac:dyDescent="0.3">
      <c r="A52" s="164">
        <f t="shared" si="3"/>
        <v>10</v>
      </c>
      <c r="B52" s="171" t="str">
        <f t="shared" si="26"/>
        <v>CN</v>
      </c>
      <c r="C52" s="164" t="str">
        <f t="shared" si="27"/>
        <v>D</v>
      </c>
      <c r="D52" s="164" t="str">
        <f t="shared" si="28"/>
        <v>V</v>
      </c>
      <c r="E52" s="173" t="s">
        <v>400</v>
      </c>
      <c r="F52" s="173">
        <v>10</v>
      </c>
      <c r="G52" s="173">
        <v>311</v>
      </c>
      <c r="H52" s="173" t="s">
        <v>83</v>
      </c>
      <c r="I52" s="164" t="s">
        <v>8</v>
      </c>
      <c r="J52" s="174" t="s">
        <v>139</v>
      </c>
      <c r="K52" s="175">
        <v>13.04</v>
      </c>
      <c r="L52" s="176">
        <f t="shared" si="29"/>
        <v>0.35</v>
      </c>
      <c r="M52" s="172" t="s">
        <v>140</v>
      </c>
      <c r="N52" s="172">
        <f t="shared" si="30"/>
        <v>0.02</v>
      </c>
      <c r="O52" s="35">
        <f t="shared" si="8"/>
        <v>12</v>
      </c>
      <c r="P52" s="36">
        <f t="shared" si="31"/>
        <v>13.650799999999998</v>
      </c>
      <c r="Q52" s="43">
        <f t="shared" si="39"/>
        <v>2425.7900228543263</v>
      </c>
      <c r="R52" s="43">
        <f t="shared" si="39"/>
        <v>2113.093766860326</v>
      </c>
      <c r="S52" s="43">
        <f t="shared" si="39"/>
        <v>2320.3208914258771</v>
      </c>
      <c r="T52" s="43">
        <f t="shared" si="39"/>
        <v>2380.1673347378196</v>
      </c>
      <c r="U52" s="43">
        <f t="shared" si="39"/>
        <v>2254.3185884733148</v>
      </c>
      <c r="V52" s="43">
        <f t="shared" si="39"/>
        <v>2349.3959250774274</v>
      </c>
      <c r="W52" s="43">
        <f t="shared" si="39"/>
        <v>2400.8419377744035</v>
      </c>
      <c r="X52" s="43">
        <f t="shared" si="38"/>
        <v>2203.5494282252785</v>
      </c>
      <c r="Y52" s="43">
        <f t="shared" si="38"/>
        <v>2308.4803533788631</v>
      </c>
      <c r="Z52" s="43">
        <f t="shared" si="38"/>
        <v>2241.5777534163221</v>
      </c>
      <c r="AA52" s="43">
        <f t="shared" si="38"/>
        <v>2153.023056448897</v>
      </c>
      <c r="AB52" s="43">
        <f t="shared" si="38"/>
        <v>2354.8976635728441</v>
      </c>
      <c r="AC52" s="43">
        <f t="shared" si="32"/>
        <v>27505.456722245697</v>
      </c>
      <c r="AD52" s="126"/>
      <c r="AE52" s="127">
        <f t="shared" si="33"/>
        <v>1</v>
      </c>
      <c r="AF52" s="13">
        <f>VLOOKUP('Calculated Wages (ALL)'!AE52,'VacationDay-Hrly'!$A$2:$C$38,3,FALSE)</f>
        <v>5</v>
      </c>
    </row>
    <row r="53" spans="1:32" ht="12.75" customHeight="1" x14ac:dyDescent="0.3">
      <c r="A53" s="164">
        <f t="shared" si="3"/>
        <v>10</v>
      </c>
      <c r="B53" s="171" t="str">
        <f t="shared" si="26"/>
        <v>CN</v>
      </c>
      <c r="C53" s="164" t="str">
        <f t="shared" si="27"/>
        <v>D</v>
      </c>
      <c r="D53" s="164" t="str">
        <f t="shared" si="28"/>
        <v>V</v>
      </c>
      <c r="E53" s="173" t="s">
        <v>401</v>
      </c>
      <c r="F53" s="173">
        <v>10</v>
      </c>
      <c r="G53" s="173">
        <v>311</v>
      </c>
      <c r="H53" s="173" t="s">
        <v>83</v>
      </c>
      <c r="I53" s="164">
        <v>1</v>
      </c>
      <c r="J53" s="174" t="s">
        <v>141</v>
      </c>
      <c r="K53" s="175">
        <v>11.5</v>
      </c>
      <c r="L53" s="176">
        <f t="shared" si="29"/>
        <v>0</v>
      </c>
      <c r="M53" s="172" t="s">
        <v>142</v>
      </c>
      <c r="N53" s="172">
        <f t="shared" si="30"/>
        <v>0.02</v>
      </c>
      <c r="O53" s="35">
        <f t="shared" si="8"/>
        <v>10</v>
      </c>
      <c r="P53" s="36">
        <f t="shared" si="31"/>
        <v>11.73</v>
      </c>
      <c r="Q53" s="43">
        <f t="shared" si="39"/>
        <v>2084.4578316348675</v>
      </c>
      <c r="R53" s="43">
        <f t="shared" si="39"/>
        <v>1815.760972636888</v>
      </c>
      <c r="S53" s="43">
        <f t="shared" si="39"/>
        <v>1993.8292302594386</v>
      </c>
      <c r="T53" s="43">
        <f t="shared" si="39"/>
        <v>2045.2546983674677</v>
      </c>
      <c r="U53" s="43">
        <f t="shared" si="39"/>
        <v>1937.1140916863474</v>
      </c>
      <c r="V53" s="43">
        <f t="shared" si="39"/>
        <v>2018.8131245903703</v>
      </c>
      <c r="W53" s="43">
        <f t="shared" si="39"/>
        <v>2063.020184171899</v>
      </c>
      <c r="X53" s="43">
        <f t="shared" si="38"/>
        <v>1893.4886448473731</v>
      </c>
      <c r="Y53" s="43">
        <f t="shared" si="38"/>
        <v>1983.6547707924858</v>
      </c>
      <c r="Z53" s="43">
        <f t="shared" si="38"/>
        <v>1926.1660157333974</v>
      </c>
      <c r="AA53" s="43">
        <f t="shared" si="38"/>
        <v>1850.0718237865592</v>
      </c>
      <c r="AB53" s="43">
        <f t="shared" si="38"/>
        <v>2023.54071510164</v>
      </c>
      <c r="AC53" s="43">
        <f t="shared" si="32"/>
        <v>23635.172103608733</v>
      </c>
      <c r="AD53" s="126"/>
      <c r="AE53" s="127">
        <f t="shared" si="33"/>
        <v>1</v>
      </c>
      <c r="AF53" s="13">
        <f>VLOOKUP('Calculated Wages (ALL)'!AE53,'VacationDay-Hrly'!$A$2:$C$38,3,FALSE)</f>
        <v>5</v>
      </c>
    </row>
    <row r="54" spans="1:32" ht="12.75" customHeight="1" x14ac:dyDescent="0.3">
      <c r="A54" s="164">
        <f t="shared" si="3"/>
        <v>10</v>
      </c>
      <c r="B54" s="171" t="str">
        <f t="shared" ref="B54:B85" si="40">VLOOKUP(A54,WH_LU,3,FALSE)</f>
        <v>CN</v>
      </c>
      <c r="C54" s="164" t="str">
        <f t="shared" ref="C54:C89" si="41">IF(H54="S","S",VLOOKUP(G54,dept_lu,2,FALSE))</f>
        <v>D</v>
      </c>
      <c r="D54" s="164" t="str">
        <f t="shared" ref="D54:D89" si="42">IF(H54="H",VLOOKUP(G54,dept_lu,3,FALSE),"F")</f>
        <v>V</v>
      </c>
      <c r="E54" s="173" t="s">
        <v>402</v>
      </c>
      <c r="F54" s="173">
        <v>10</v>
      </c>
      <c r="G54" s="173">
        <v>312</v>
      </c>
      <c r="H54" s="173" t="s">
        <v>83</v>
      </c>
      <c r="I54" s="164" t="s">
        <v>12</v>
      </c>
      <c r="J54" s="174" t="s">
        <v>143</v>
      </c>
      <c r="K54" s="175">
        <v>11.5</v>
      </c>
      <c r="L54" s="176">
        <f t="shared" ref="L54:L90" si="43">IF(H54="H",VLOOKUP(I54,Diff_LU,2,FALSE),0)</f>
        <v>0.5</v>
      </c>
      <c r="M54" s="172" t="s">
        <v>144</v>
      </c>
      <c r="N54" s="172">
        <f t="shared" si="30"/>
        <v>0.02</v>
      </c>
      <c r="O54" s="35">
        <f t="shared" si="8"/>
        <v>11</v>
      </c>
      <c r="P54" s="36">
        <f t="shared" si="31"/>
        <v>12.23</v>
      </c>
      <c r="Q54" s="43">
        <f t="shared" si="39"/>
        <v>2173.3094016107784</v>
      </c>
      <c r="R54" s="43">
        <f t="shared" si="39"/>
        <v>1893.1591385634392</v>
      </c>
      <c r="S54" s="43">
        <f t="shared" si="39"/>
        <v>2078.8176884972663</v>
      </c>
      <c r="T54" s="43">
        <f t="shared" si="39"/>
        <v>2132.4352055442564</v>
      </c>
      <c r="U54" s="43">
        <f t="shared" si="39"/>
        <v>2019.6850248358078</v>
      </c>
      <c r="V54" s="43">
        <f t="shared" si="39"/>
        <v>2104.8665399608044</v>
      </c>
      <c r="W54" s="43">
        <f t="shared" si="39"/>
        <v>2150.9579584332755</v>
      </c>
      <c r="X54" s="43">
        <f t="shared" ref="X54:AB63" si="44">IF($C54="I",IF(X$1&lt;$O54,$K54*X$6*8*(1+X$9)*(1+VLOOKUP($G54,$I$2:$N$7,6,FALSE)),$P54*X$6*8*(1+X$9)*(1+VLOOKUP($G54,$I$2:$N$7,6,FALSE))),$P54*X$6*8*(1+X$7)*(1-X$8))</f>
        <v>1974.200010782896</v>
      </c>
      <c r="Y54" s="43">
        <f t="shared" si="44"/>
        <v>2068.2095351058911</v>
      </c>
      <c r="Z54" s="43">
        <f t="shared" si="44"/>
        <v>2008.2702789786406</v>
      </c>
      <c r="AA54" s="43">
        <f t="shared" si="44"/>
        <v>1928.9325153375635</v>
      </c>
      <c r="AB54" s="43">
        <f t="shared" si="44"/>
        <v>2109.7956475441651</v>
      </c>
      <c r="AC54" s="43">
        <f t="shared" si="32"/>
        <v>24642.638945194787</v>
      </c>
      <c r="AD54" s="126"/>
      <c r="AE54" s="127">
        <f t="shared" si="33"/>
        <v>1</v>
      </c>
      <c r="AF54" s="13">
        <f>VLOOKUP('Calculated Wages (ALL)'!AE54,'VacationDay-Hrly'!$A$2:$C$38,3,FALSE)</f>
        <v>5</v>
      </c>
    </row>
    <row r="55" spans="1:32" ht="12.75" customHeight="1" x14ac:dyDescent="0.3">
      <c r="A55" s="164">
        <f t="shared" si="3"/>
        <v>10</v>
      </c>
      <c r="B55" s="171" t="str">
        <f t="shared" si="40"/>
        <v>CN</v>
      </c>
      <c r="C55" s="164" t="str">
        <f t="shared" si="41"/>
        <v>D</v>
      </c>
      <c r="D55" s="164" t="str">
        <f t="shared" si="42"/>
        <v>V</v>
      </c>
      <c r="E55" s="173" t="s">
        <v>403</v>
      </c>
      <c r="F55" s="173">
        <v>10</v>
      </c>
      <c r="G55" s="173">
        <v>312</v>
      </c>
      <c r="H55" s="173" t="s">
        <v>83</v>
      </c>
      <c r="I55" s="164">
        <v>1</v>
      </c>
      <c r="J55" s="174" t="s">
        <v>145</v>
      </c>
      <c r="K55" s="175">
        <v>11.5</v>
      </c>
      <c r="L55" s="176">
        <f t="shared" si="43"/>
        <v>0</v>
      </c>
      <c r="M55" s="172" t="s">
        <v>121</v>
      </c>
      <c r="N55" s="172">
        <f t="shared" si="30"/>
        <v>0.02</v>
      </c>
      <c r="O55" s="35">
        <f t="shared" si="8"/>
        <v>7</v>
      </c>
      <c r="P55" s="36">
        <f t="shared" si="31"/>
        <v>11.73</v>
      </c>
      <c r="Q55" s="43">
        <f t="shared" si="39"/>
        <v>2084.4578316348675</v>
      </c>
      <c r="R55" s="43">
        <f t="shared" si="39"/>
        <v>1815.760972636888</v>
      </c>
      <c r="S55" s="43">
        <f t="shared" si="39"/>
        <v>1993.8292302594386</v>
      </c>
      <c r="T55" s="43">
        <f t="shared" si="39"/>
        <v>2045.2546983674677</v>
      </c>
      <c r="U55" s="43">
        <f t="shared" si="39"/>
        <v>1937.1140916863474</v>
      </c>
      <c r="V55" s="43">
        <f t="shared" si="39"/>
        <v>2018.8131245903703</v>
      </c>
      <c r="W55" s="43">
        <f t="shared" si="39"/>
        <v>2063.020184171899</v>
      </c>
      <c r="X55" s="43">
        <f t="shared" si="44"/>
        <v>1893.4886448473731</v>
      </c>
      <c r="Y55" s="43">
        <f t="shared" si="44"/>
        <v>1983.6547707924858</v>
      </c>
      <c r="Z55" s="43">
        <f t="shared" si="44"/>
        <v>1926.1660157333974</v>
      </c>
      <c r="AA55" s="43">
        <f t="shared" si="44"/>
        <v>1850.0718237865592</v>
      </c>
      <c r="AB55" s="43">
        <f t="shared" si="44"/>
        <v>2023.54071510164</v>
      </c>
      <c r="AC55" s="43">
        <f t="shared" si="32"/>
        <v>23635.172103608733</v>
      </c>
      <c r="AD55" s="126"/>
      <c r="AE55" s="127">
        <f t="shared" si="33"/>
        <v>1</v>
      </c>
      <c r="AF55" s="13">
        <f>VLOOKUP('Calculated Wages (ALL)'!AE55,'VacationDay-Hrly'!$A$2:$C$38,3,FALSE)</f>
        <v>5</v>
      </c>
    </row>
    <row r="56" spans="1:32" ht="12.75" customHeight="1" x14ac:dyDescent="0.3">
      <c r="A56" s="164">
        <f t="shared" si="3"/>
        <v>10</v>
      </c>
      <c r="B56" s="171" t="str">
        <f t="shared" si="40"/>
        <v>CN</v>
      </c>
      <c r="C56" s="164" t="str">
        <f t="shared" si="41"/>
        <v>D</v>
      </c>
      <c r="D56" s="164" t="str">
        <f t="shared" si="42"/>
        <v>V</v>
      </c>
      <c r="E56" s="173" t="s">
        <v>404</v>
      </c>
      <c r="F56" s="173">
        <v>10</v>
      </c>
      <c r="G56" s="173">
        <v>312</v>
      </c>
      <c r="H56" s="173" t="s">
        <v>83</v>
      </c>
      <c r="I56" s="164">
        <v>1</v>
      </c>
      <c r="J56" s="174" t="s">
        <v>146</v>
      </c>
      <c r="K56" s="175">
        <v>14.5</v>
      </c>
      <c r="L56" s="176">
        <f t="shared" si="43"/>
        <v>0</v>
      </c>
      <c r="M56" s="172" t="s">
        <v>140</v>
      </c>
      <c r="N56" s="172">
        <f t="shared" si="30"/>
        <v>0.02</v>
      </c>
      <c r="O56" s="35">
        <f t="shared" si="8"/>
        <v>12</v>
      </c>
      <c r="P56" s="36">
        <f t="shared" si="31"/>
        <v>14.790000000000001</v>
      </c>
      <c r="Q56" s="43">
        <f t="shared" si="39"/>
        <v>2628.2294398874419</v>
      </c>
      <c r="R56" s="43">
        <f t="shared" si="39"/>
        <v>2289.4377481073807</v>
      </c>
      <c r="S56" s="43">
        <f t="shared" si="39"/>
        <v>2513.9585946749444</v>
      </c>
      <c r="T56" s="43">
        <f t="shared" si="39"/>
        <v>2578.7994022894154</v>
      </c>
      <c r="U56" s="43">
        <f t="shared" si="39"/>
        <v>2442.4482025610469</v>
      </c>
      <c r="V56" s="43">
        <f t="shared" si="39"/>
        <v>2545.4600266574234</v>
      </c>
      <c r="W56" s="43">
        <f t="shared" si="39"/>
        <v>2601.199362651525</v>
      </c>
      <c r="X56" s="43">
        <f t="shared" si="44"/>
        <v>2387.442204372775</v>
      </c>
      <c r="Y56" s="43">
        <f t="shared" si="44"/>
        <v>2501.1299283905255</v>
      </c>
      <c r="Z56" s="43">
        <f t="shared" si="44"/>
        <v>2428.6441067942837</v>
      </c>
      <c r="AA56" s="43">
        <f t="shared" si="44"/>
        <v>2332.6992560787053</v>
      </c>
      <c r="AB56" s="43">
        <f t="shared" si="44"/>
        <v>2551.4209016498935</v>
      </c>
      <c r="AC56" s="43">
        <f t="shared" si="32"/>
        <v>29800.869174115356</v>
      </c>
      <c r="AD56" s="126"/>
      <c r="AE56" s="127">
        <f t="shared" si="33"/>
        <v>2</v>
      </c>
      <c r="AF56" s="13">
        <f>VLOOKUP('Calculated Wages (ALL)'!AE56,'VacationDay-Hrly'!$A$2:$C$38,3,FALSE)</f>
        <v>10</v>
      </c>
    </row>
    <row r="57" spans="1:32" ht="12.75" customHeight="1" x14ac:dyDescent="0.3">
      <c r="A57" s="164">
        <f t="shared" si="3"/>
        <v>10</v>
      </c>
      <c r="B57" s="171" t="str">
        <f t="shared" si="40"/>
        <v>CN</v>
      </c>
      <c r="C57" s="164" t="str">
        <f t="shared" si="41"/>
        <v>D</v>
      </c>
      <c r="D57" s="164" t="str">
        <f t="shared" si="42"/>
        <v>V</v>
      </c>
      <c r="E57" s="173" t="s">
        <v>405</v>
      </c>
      <c r="F57" s="173">
        <v>10</v>
      </c>
      <c r="G57" s="173">
        <v>312</v>
      </c>
      <c r="H57" s="173" t="s">
        <v>83</v>
      </c>
      <c r="I57" s="164">
        <v>1</v>
      </c>
      <c r="J57" s="174" t="s">
        <v>147</v>
      </c>
      <c r="K57" s="175">
        <v>11.5</v>
      </c>
      <c r="L57" s="176">
        <f t="shared" si="43"/>
        <v>0</v>
      </c>
      <c r="M57" s="172" t="s">
        <v>148</v>
      </c>
      <c r="N57" s="172">
        <f t="shared" si="30"/>
        <v>0.02</v>
      </c>
      <c r="O57" s="35">
        <f t="shared" si="8"/>
        <v>5</v>
      </c>
      <c r="P57" s="36">
        <f t="shared" si="31"/>
        <v>11.73</v>
      </c>
      <c r="Q57" s="43">
        <f t="shared" si="39"/>
        <v>2084.4578316348675</v>
      </c>
      <c r="R57" s="43">
        <f t="shared" si="39"/>
        <v>1815.760972636888</v>
      </c>
      <c r="S57" s="43">
        <f t="shared" si="39"/>
        <v>1993.8292302594386</v>
      </c>
      <c r="T57" s="43">
        <f t="shared" si="39"/>
        <v>2045.2546983674677</v>
      </c>
      <c r="U57" s="43">
        <f t="shared" si="39"/>
        <v>1937.1140916863474</v>
      </c>
      <c r="V57" s="43">
        <f t="shared" si="39"/>
        <v>2018.8131245903703</v>
      </c>
      <c r="W57" s="43">
        <f t="shared" si="39"/>
        <v>2063.020184171899</v>
      </c>
      <c r="X57" s="43">
        <f t="shared" si="44"/>
        <v>1893.4886448473731</v>
      </c>
      <c r="Y57" s="43">
        <f t="shared" si="44"/>
        <v>1983.6547707924858</v>
      </c>
      <c r="Z57" s="43">
        <f t="shared" si="44"/>
        <v>1926.1660157333974</v>
      </c>
      <c r="AA57" s="43">
        <f t="shared" si="44"/>
        <v>1850.0718237865592</v>
      </c>
      <c r="AB57" s="43">
        <f t="shared" si="44"/>
        <v>2023.54071510164</v>
      </c>
      <c r="AC57" s="43">
        <f t="shared" si="32"/>
        <v>23635.172103608733</v>
      </c>
      <c r="AD57" s="126"/>
      <c r="AE57" s="127">
        <f t="shared" si="33"/>
        <v>5</v>
      </c>
      <c r="AF57" s="13">
        <f>VLOOKUP('Calculated Wages (ALL)'!AE57,'VacationDay-Hrly'!$A$2:$C$38,3,FALSE)</f>
        <v>10</v>
      </c>
    </row>
    <row r="58" spans="1:32" ht="12.75" customHeight="1" x14ac:dyDescent="0.3">
      <c r="A58" s="164">
        <f t="shared" si="3"/>
        <v>10</v>
      </c>
      <c r="B58" s="171" t="str">
        <f t="shared" si="40"/>
        <v>CN</v>
      </c>
      <c r="C58" s="164" t="str">
        <f t="shared" si="41"/>
        <v>D</v>
      </c>
      <c r="D58" s="164" t="str">
        <f t="shared" si="42"/>
        <v>V</v>
      </c>
      <c r="E58" s="173" t="s">
        <v>406</v>
      </c>
      <c r="F58" s="173">
        <v>10</v>
      </c>
      <c r="G58" s="173">
        <v>312</v>
      </c>
      <c r="H58" s="173" t="s">
        <v>83</v>
      </c>
      <c r="I58" s="164" t="s">
        <v>8</v>
      </c>
      <c r="J58" s="174" t="s">
        <v>129</v>
      </c>
      <c r="K58" s="175">
        <v>14.5</v>
      </c>
      <c r="L58" s="176">
        <f t="shared" si="43"/>
        <v>0.35</v>
      </c>
      <c r="M58" s="172" t="s">
        <v>130</v>
      </c>
      <c r="N58" s="172">
        <f t="shared" si="30"/>
        <v>0.02</v>
      </c>
      <c r="O58" s="35">
        <f t="shared" si="8"/>
        <v>9</v>
      </c>
      <c r="P58" s="36">
        <f t="shared" si="31"/>
        <v>15.14</v>
      </c>
      <c r="Q58" s="43">
        <f t="shared" si="39"/>
        <v>2690.4255388705797</v>
      </c>
      <c r="R58" s="43">
        <f t="shared" si="39"/>
        <v>2343.6164642559661</v>
      </c>
      <c r="S58" s="43">
        <f t="shared" si="39"/>
        <v>2573.4505154414242</v>
      </c>
      <c r="T58" s="43">
        <f t="shared" si="39"/>
        <v>2639.8257573131682</v>
      </c>
      <c r="U58" s="43">
        <f t="shared" si="39"/>
        <v>2500.2478557656686</v>
      </c>
      <c r="V58" s="43">
        <f t="shared" si="39"/>
        <v>2605.6974174167276</v>
      </c>
      <c r="W58" s="43">
        <f t="shared" si="39"/>
        <v>2662.7558046344884</v>
      </c>
      <c r="X58" s="43">
        <f t="shared" si="44"/>
        <v>2443.9401605276407</v>
      </c>
      <c r="Y58" s="43">
        <f t="shared" si="44"/>
        <v>2560.3182634099098</v>
      </c>
      <c r="Z58" s="43">
        <f t="shared" si="44"/>
        <v>2486.1170910659544</v>
      </c>
      <c r="AA58" s="43">
        <f t="shared" si="44"/>
        <v>2387.9017401644082</v>
      </c>
      <c r="AB58" s="43">
        <f t="shared" si="44"/>
        <v>2611.7993543596617</v>
      </c>
      <c r="AC58" s="43">
        <f t="shared" si="32"/>
        <v>30506.095963225594</v>
      </c>
      <c r="AD58" s="126"/>
      <c r="AE58" s="127">
        <f t="shared" si="33"/>
        <v>1</v>
      </c>
      <c r="AF58" s="13">
        <f>VLOOKUP('Calculated Wages (ALL)'!AE58,'VacationDay-Hrly'!$A$2:$C$38,3,FALSE)</f>
        <v>5</v>
      </c>
    </row>
    <row r="59" spans="1:32" ht="12.75" customHeight="1" x14ac:dyDescent="0.3">
      <c r="A59" s="164">
        <f t="shared" si="3"/>
        <v>10</v>
      </c>
      <c r="B59" s="171" t="str">
        <f t="shared" si="40"/>
        <v>CN</v>
      </c>
      <c r="C59" s="164" t="str">
        <f t="shared" si="41"/>
        <v>D</v>
      </c>
      <c r="D59" s="164" t="str">
        <f t="shared" si="42"/>
        <v>V</v>
      </c>
      <c r="E59" s="173" t="s">
        <v>407</v>
      </c>
      <c r="F59" s="173">
        <v>10</v>
      </c>
      <c r="G59" s="173">
        <v>312</v>
      </c>
      <c r="H59" s="173" t="s">
        <v>83</v>
      </c>
      <c r="I59" s="164">
        <v>1</v>
      </c>
      <c r="J59" s="174" t="s">
        <v>149</v>
      </c>
      <c r="K59" s="175">
        <v>22.12</v>
      </c>
      <c r="L59" s="176">
        <f t="shared" si="43"/>
        <v>0</v>
      </c>
      <c r="M59" s="172" t="s">
        <v>150</v>
      </c>
      <c r="N59" s="172">
        <f t="shared" si="30"/>
        <v>0.02</v>
      </c>
      <c r="O59" s="35">
        <f t="shared" si="8"/>
        <v>9</v>
      </c>
      <c r="P59" s="36">
        <f t="shared" si="31"/>
        <v>22.5624</v>
      </c>
      <c r="Q59" s="43">
        <f t="shared" si="39"/>
        <v>4009.4093248489798</v>
      </c>
      <c r="R59" s="43">
        <f t="shared" si="39"/>
        <v>3492.5767578024311</v>
      </c>
      <c r="S59" s="43">
        <f t="shared" si="39"/>
        <v>3835.0871802903289</v>
      </c>
      <c r="T59" s="43">
        <f t="shared" si="39"/>
        <v>3934.0029502511634</v>
      </c>
      <c r="U59" s="43">
        <f t="shared" si="39"/>
        <v>3725.9968441827828</v>
      </c>
      <c r="V59" s="43">
        <f t="shared" si="39"/>
        <v>3883.1431579077384</v>
      </c>
      <c r="W59" s="43">
        <f t="shared" si="39"/>
        <v>3968.1744759897747</v>
      </c>
      <c r="X59" s="43">
        <f t="shared" si="44"/>
        <v>3642.0842455672951</v>
      </c>
      <c r="Y59" s="43">
        <f t="shared" si="44"/>
        <v>3815.5168286895469</v>
      </c>
      <c r="Z59" s="43">
        <f t="shared" si="44"/>
        <v>3704.9384580889346</v>
      </c>
      <c r="AA59" s="43">
        <f t="shared" si="44"/>
        <v>3558.5729341007559</v>
      </c>
      <c r="AB59" s="43">
        <f t="shared" si="44"/>
        <v>3892.2365754824586</v>
      </c>
      <c r="AC59" s="43">
        <f t="shared" si="32"/>
        <v>45461.739733202194</v>
      </c>
      <c r="AD59" s="126"/>
      <c r="AE59" s="127">
        <f t="shared" si="33"/>
        <v>36</v>
      </c>
      <c r="AF59" s="13">
        <f>VLOOKUP('Calculated Wages (ALL)'!AE59,'VacationDay-Hrly'!$A$2:$C$38,3,FALSE)</f>
        <v>20</v>
      </c>
    </row>
    <row r="60" spans="1:32" ht="12.75" customHeight="1" x14ac:dyDescent="0.3">
      <c r="A60" s="164">
        <f t="shared" si="3"/>
        <v>10</v>
      </c>
      <c r="B60" s="171" t="str">
        <f t="shared" si="40"/>
        <v>CN</v>
      </c>
      <c r="C60" s="164" t="str">
        <f t="shared" si="41"/>
        <v>D</v>
      </c>
      <c r="D60" s="164" t="str">
        <f t="shared" si="42"/>
        <v>V</v>
      </c>
      <c r="E60" s="173" t="s">
        <v>408</v>
      </c>
      <c r="F60" s="173">
        <v>10</v>
      </c>
      <c r="G60" s="173">
        <v>312</v>
      </c>
      <c r="H60" s="173" t="s">
        <v>83</v>
      </c>
      <c r="I60" s="164" t="s">
        <v>12</v>
      </c>
      <c r="J60" s="174" t="s">
        <v>151</v>
      </c>
      <c r="K60" s="175">
        <v>11.5</v>
      </c>
      <c r="L60" s="176">
        <f t="shared" si="43"/>
        <v>0.5</v>
      </c>
      <c r="M60" s="172" t="s">
        <v>152</v>
      </c>
      <c r="N60" s="172">
        <f t="shared" si="30"/>
        <v>0.02</v>
      </c>
      <c r="O60" s="35">
        <f t="shared" si="8"/>
        <v>11</v>
      </c>
      <c r="P60" s="36">
        <f t="shared" si="31"/>
        <v>12.23</v>
      </c>
      <c r="Q60" s="43">
        <f t="shared" si="39"/>
        <v>2173.3094016107784</v>
      </c>
      <c r="R60" s="43">
        <f t="shared" si="39"/>
        <v>1893.1591385634392</v>
      </c>
      <c r="S60" s="43">
        <f t="shared" si="39"/>
        <v>2078.8176884972663</v>
      </c>
      <c r="T60" s="43">
        <f t="shared" si="39"/>
        <v>2132.4352055442564</v>
      </c>
      <c r="U60" s="43">
        <f t="shared" si="39"/>
        <v>2019.6850248358078</v>
      </c>
      <c r="V60" s="43">
        <f t="shared" si="39"/>
        <v>2104.8665399608044</v>
      </c>
      <c r="W60" s="43">
        <f t="shared" si="39"/>
        <v>2150.9579584332755</v>
      </c>
      <c r="X60" s="43">
        <f t="shared" si="44"/>
        <v>1974.200010782896</v>
      </c>
      <c r="Y60" s="43">
        <f t="shared" si="44"/>
        <v>2068.2095351058911</v>
      </c>
      <c r="Z60" s="43">
        <f t="shared" si="44"/>
        <v>2008.2702789786406</v>
      </c>
      <c r="AA60" s="43">
        <f t="shared" si="44"/>
        <v>1928.9325153375635</v>
      </c>
      <c r="AB60" s="43">
        <f t="shared" si="44"/>
        <v>2109.7956475441651</v>
      </c>
      <c r="AC60" s="43">
        <f t="shared" si="32"/>
        <v>24642.638945194787</v>
      </c>
      <c r="AD60" s="126"/>
      <c r="AE60" s="127">
        <f t="shared" si="33"/>
        <v>9</v>
      </c>
      <c r="AF60" s="13">
        <f>VLOOKUP('Calculated Wages (ALL)'!AE60,'VacationDay-Hrly'!$A$2:$C$38,3,FALSE)</f>
        <v>10</v>
      </c>
    </row>
    <row r="61" spans="1:32" ht="12.75" customHeight="1" x14ac:dyDescent="0.3">
      <c r="A61" s="164">
        <f t="shared" si="3"/>
        <v>10</v>
      </c>
      <c r="B61" s="171" t="str">
        <f t="shared" si="40"/>
        <v>CN</v>
      </c>
      <c r="C61" s="164" t="str">
        <f t="shared" si="41"/>
        <v>D</v>
      </c>
      <c r="D61" s="164" t="str">
        <f t="shared" si="42"/>
        <v>V</v>
      </c>
      <c r="E61" s="173" t="s">
        <v>409</v>
      </c>
      <c r="F61" s="173">
        <v>10</v>
      </c>
      <c r="G61" s="173">
        <v>312</v>
      </c>
      <c r="H61" s="173" t="s">
        <v>83</v>
      </c>
      <c r="I61" s="164" t="s">
        <v>12</v>
      </c>
      <c r="J61" s="174" t="s">
        <v>153</v>
      </c>
      <c r="K61" s="175">
        <v>14.5</v>
      </c>
      <c r="L61" s="176">
        <f t="shared" si="43"/>
        <v>0.5</v>
      </c>
      <c r="M61" s="172" t="s">
        <v>154</v>
      </c>
      <c r="N61" s="172">
        <f t="shared" si="30"/>
        <v>0.02</v>
      </c>
      <c r="O61" s="35">
        <f t="shared" si="8"/>
        <v>8</v>
      </c>
      <c r="P61" s="36">
        <f t="shared" si="31"/>
        <v>15.290000000000001</v>
      </c>
      <c r="Q61" s="43">
        <f t="shared" ref="Q61:W70" si="45">IF($C61="I",IF(Q$1&lt;$O61,$K61*Q$6*8*(1+Q$9)*(1+VLOOKUP($G61,$I$2:$N$7,6,FALSE)),$P61*Q$6*8*(1+Q$9)*(1+VLOOKUP($G61,$I$2:$N$7,6,FALSE))),$P61*Q$6*8*(1+Q$7)*(1-Q$8))</f>
        <v>2717.0810098633528</v>
      </c>
      <c r="R61" s="43">
        <f t="shared" si="45"/>
        <v>2366.8359140339312</v>
      </c>
      <c r="S61" s="43">
        <f t="shared" si="45"/>
        <v>2598.9470529127721</v>
      </c>
      <c r="T61" s="43">
        <f t="shared" si="45"/>
        <v>2665.9799094662048</v>
      </c>
      <c r="U61" s="43">
        <f t="shared" si="45"/>
        <v>2525.0191357105077</v>
      </c>
      <c r="V61" s="43">
        <f t="shared" si="45"/>
        <v>2631.5134420278569</v>
      </c>
      <c r="W61" s="43">
        <f t="shared" si="45"/>
        <v>2689.1371369129015</v>
      </c>
      <c r="X61" s="43">
        <f t="shared" si="44"/>
        <v>2468.1535703082977</v>
      </c>
      <c r="Y61" s="43">
        <f t="shared" si="44"/>
        <v>2585.684692703931</v>
      </c>
      <c r="Z61" s="43">
        <f t="shared" si="44"/>
        <v>2510.7483700395264</v>
      </c>
      <c r="AA61" s="43">
        <f t="shared" si="44"/>
        <v>2411.5599476297093</v>
      </c>
      <c r="AB61" s="43">
        <f t="shared" si="44"/>
        <v>2637.6758340924189</v>
      </c>
      <c r="AC61" s="43">
        <f t="shared" si="32"/>
        <v>30808.336015701418</v>
      </c>
      <c r="AD61" s="126"/>
      <c r="AE61" s="127">
        <f t="shared" si="33"/>
        <v>1</v>
      </c>
      <c r="AF61" s="13">
        <f>VLOOKUP('Calculated Wages (ALL)'!AE61,'VacationDay-Hrly'!$A$2:$C$38,3,FALSE)</f>
        <v>5</v>
      </c>
    </row>
    <row r="62" spans="1:32" ht="12.75" customHeight="1" x14ac:dyDescent="0.3">
      <c r="A62" s="164">
        <f t="shared" si="3"/>
        <v>10</v>
      </c>
      <c r="B62" s="171" t="str">
        <f t="shared" si="40"/>
        <v>CN</v>
      </c>
      <c r="C62" s="164" t="str">
        <f t="shared" si="41"/>
        <v>D</v>
      </c>
      <c r="D62" s="164" t="str">
        <f t="shared" si="42"/>
        <v>V</v>
      </c>
      <c r="E62" s="173" t="s">
        <v>410</v>
      </c>
      <c r="F62" s="173">
        <v>10</v>
      </c>
      <c r="G62" s="173">
        <v>312</v>
      </c>
      <c r="H62" s="173" t="s">
        <v>83</v>
      </c>
      <c r="I62" s="164">
        <v>1</v>
      </c>
      <c r="J62" s="174" t="s">
        <v>155</v>
      </c>
      <c r="K62" s="175">
        <v>11.5</v>
      </c>
      <c r="L62" s="176">
        <f t="shared" si="43"/>
        <v>0</v>
      </c>
      <c r="M62" s="172" t="s">
        <v>156</v>
      </c>
      <c r="N62" s="172">
        <f t="shared" si="30"/>
        <v>0.02</v>
      </c>
      <c r="O62" s="35">
        <f t="shared" si="8"/>
        <v>3</v>
      </c>
      <c r="P62" s="36">
        <f t="shared" si="31"/>
        <v>11.73</v>
      </c>
      <c r="Q62" s="43">
        <f t="shared" si="45"/>
        <v>2084.4578316348675</v>
      </c>
      <c r="R62" s="43">
        <f t="shared" si="45"/>
        <v>1815.760972636888</v>
      </c>
      <c r="S62" s="43">
        <f t="shared" si="45"/>
        <v>1993.8292302594386</v>
      </c>
      <c r="T62" s="43">
        <f t="shared" si="45"/>
        <v>2045.2546983674677</v>
      </c>
      <c r="U62" s="43">
        <f t="shared" si="45"/>
        <v>1937.1140916863474</v>
      </c>
      <c r="V62" s="43">
        <f t="shared" si="45"/>
        <v>2018.8131245903703</v>
      </c>
      <c r="W62" s="43">
        <f t="shared" si="45"/>
        <v>2063.020184171899</v>
      </c>
      <c r="X62" s="43">
        <f t="shared" si="44"/>
        <v>1893.4886448473731</v>
      </c>
      <c r="Y62" s="43">
        <f t="shared" si="44"/>
        <v>1983.6547707924858</v>
      </c>
      <c r="Z62" s="43">
        <f t="shared" si="44"/>
        <v>1926.1660157333974</v>
      </c>
      <c r="AA62" s="43">
        <f t="shared" si="44"/>
        <v>1850.0718237865592</v>
      </c>
      <c r="AB62" s="43">
        <f t="shared" si="44"/>
        <v>2023.54071510164</v>
      </c>
      <c r="AC62" s="43">
        <f t="shared" si="32"/>
        <v>23635.172103608733</v>
      </c>
      <c r="AD62" s="126"/>
      <c r="AE62" s="127">
        <f t="shared" si="33"/>
        <v>3</v>
      </c>
      <c r="AF62" s="13">
        <f>VLOOKUP('Calculated Wages (ALL)'!AE62,'VacationDay-Hrly'!$A$2:$C$38,3,FALSE)</f>
        <v>10</v>
      </c>
    </row>
    <row r="63" spans="1:32" ht="12.75" customHeight="1" x14ac:dyDescent="0.3">
      <c r="A63" s="164">
        <f t="shared" si="3"/>
        <v>10</v>
      </c>
      <c r="B63" s="171" t="str">
        <f t="shared" si="40"/>
        <v>CN</v>
      </c>
      <c r="C63" s="164" t="str">
        <f t="shared" si="41"/>
        <v>I</v>
      </c>
      <c r="D63" s="164" t="str">
        <f t="shared" si="42"/>
        <v>V</v>
      </c>
      <c r="E63" s="173" t="s">
        <v>411</v>
      </c>
      <c r="F63" s="173">
        <v>10</v>
      </c>
      <c r="G63" s="173">
        <v>421</v>
      </c>
      <c r="H63" s="173" t="s">
        <v>83</v>
      </c>
      <c r="I63" s="164">
        <v>1</v>
      </c>
      <c r="J63" s="174" t="s">
        <v>157</v>
      </c>
      <c r="K63" s="175">
        <v>29.79</v>
      </c>
      <c r="L63" s="176">
        <f t="shared" si="43"/>
        <v>0</v>
      </c>
      <c r="M63" s="172" t="s">
        <v>158</v>
      </c>
      <c r="N63" s="172">
        <f t="shared" si="30"/>
        <v>0.02</v>
      </c>
      <c r="O63" s="35">
        <f t="shared" si="8"/>
        <v>11</v>
      </c>
      <c r="P63" s="36">
        <f t="shared" si="31"/>
        <v>30.3858</v>
      </c>
      <c r="Q63" s="43">
        <f t="shared" si="45"/>
        <v>6071.1327289214223</v>
      </c>
      <c r="R63" s="43">
        <f t="shared" si="45"/>
        <v>5288.5338823227494</v>
      </c>
      <c r="S63" s="43">
        <f t="shared" si="45"/>
        <v>5807.1704363596218</v>
      </c>
      <c r="T63" s="43">
        <f t="shared" si="45"/>
        <v>5956.9507954498749</v>
      </c>
      <c r="U63" s="43">
        <f t="shared" si="45"/>
        <v>5641.9835331799359</v>
      </c>
      <c r="V63" s="43">
        <f t="shared" si="45"/>
        <v>5879.9378180098765</v>
      </c>
      <c r="W63" s="43">
        <f t="shared" si="45"/>
        <v>6008.6940452655253</v>
      </c>
      <c r="X63" s="43">
        <f t="shared" si="44"/>
        <v>5514.9212946935913</v>
      </c>
      <c r="Y63" s="43">
        <f t="shared" si="44"/>
        <v>5777.536594440905</v>
      </c>
      <c r="Z63" s="43">
        <f t="shared" si="44"/>
        <v>5610.0964778373291</v>
      </c>
      <c r="AA63" s="43">
        <f t="shared" si="44"/>
        <v>5496.2360276030286</v>
      </c>
      <c r="AB63" s="43">
        <f t="shared" si="44"/>
        <v>6011.5814092557866</v>
      </c>
      <c r="AC63" s="43">
        <f t="shared" si="32"/>
        <v>69064.775043339643</v>
      </c>
      <c r="AD63" s="126"/>
      <c r="AE63" s="127">
        <f t="shared" si="33"/>
        <v>17</v>
      </c>
      <c r="AF63" s="13">
        <f>VLOOKUP('Calculated Wages (ALL)'!AE63,'VacationDay-Hrly'!$A$2:$C$38,3,FALSE)</f>
        <v>20</v>
      </c>
    </row>
    <row r="64" spans="1:32" ht="12.75" customHeight="1" x14ac:dyDescent="0.3">
      <c r="A64" s="164">
        <f t="shared" si="3"/>
        <v>10</v>
      </c>
      <c r="B64" s="171" t="str">
        <f t="shared" si="40"/>
        <v>CN</v>
      </c>
      <c r="C64" s="164" t="str">
        <f t="shared" si="41"/>
        <v>I</v>
      </c>
      <c r="D64" s="164" t="str">
        <f t="shared" si="42"/>
        <v>V</v>
      </c>
      <c r="E64" s="173" t="s">
        <v>412</v>
      </c>
      <c r="F64" s="173">
        <v>10</v>
      </c>
      <c r="G64" s="173">
        <v>421</v>
      </c>
      <c r="H64" s="173" t="s">
        <v>83</v>
      </c>
      <c r="I64" s="164">
        <v>1</v>
      </c>
      <c r="J64" s="178" t="s">
        <v>159</v>
      </c>
      <c r="K64" s="175">
        <v>14.12</v>
      </c>
      <c r="L64" s="176">
        <f t="shared" si="43"/>
        <v>0</v>
      </c>
      <c r="M64" s="172" t="s">
        <v>160</v>
      </c>
      <c r="N64" s="172">
        <f t="shared" si="30"/>
        <v>0.02</v>
      </c>
      <c r="O64" s="35">
        <f t="shared" si="8"/>
        <v>1</v>
      </c>
      <c r="P64" s="36">
        <f t="shared" si="31"/>
        <v>14.4024</v>
      </c>
      <c r="Q64" s="43">
        <f t="shared" si="45"/>
        <v>2935.1756299099666</v>
      </c>
      <c r="R64" s="43">
        <f t="shared" si="45"/>
        <v>2556.8170656853026</v>
      </c>
      <c r="S64" s="43">
        <f t="shared" si="45"/>
        <v>2807.5592981747509</v>
      </c>
      <c r="T64" s="43">
        <f t="shared" si="45"/>
        <v>2879.9727471093415</v>
      </c>
      <c r="U64" s="43">
        <f t="shared" si="45"/>
        <v>2727.6973359607487</v>
      </c>
      <c r="V64" s="43">
        <f t="shared" si="45"/>
        <v>2842.7397257504344</v>
      </c>
      <c r="W64" s="43">
        <f t="shared" si="45"/>
        <v>2904.9887585610004</v>
      </c>
      <c r="X64" s="43">
        <f t="shared" ref="X64:AB73" si="46">IF($C64="I",IF(X$1&lt;$O64,$K64*X$6*8*(1+X$9)*(1+VLOOKUP($G64,$I$2:$N$7,6,FALSE)),$P64*X$6*8*(1+X$9)*(1+VLOOKUP($G64,$I$2:$N$7,6,FALSE))),$P64*X$6*8*(1+X$7)*(1-X$8))</f>
        <v>2666.2672861596166</v>
      </c>
      <c r="Y64" s="43">
        <f t="shared" si="46"/>
        <v>2793.2323950243599</v>
      </c>
      <c r="Z64" s="43">
        <f t="shared" si="46"/>
        <v>2712.2810846728548</v>
      </c>
      <c r="AA64" s="43">
        <f t="shared" si="46"/>
        <v>2605.1310073767959</v>
      </c>
      <c r="AB64" s="43">
        <f t="shared" si="46"/>
        <v>2849.3967606140218</v>
      </c>
      <c r="AC64" s="43">
        <f t="shared" si="32"/>
        <v>33281.259094999194</v>
      </c>
      <c r="AD64" s="126"/>
      <c r="AE64" s="127">
        <f t="shared" si="33"/>
        <v>16</v>
      </c>
      <c r="AF64" s="13">
        <f>VLOOKUP('Calculated Wages (ALL)'!AE64,'VacationDay-Hrly'!$A$2:$C$38,3,FALSE)</f>
        <v>20</v>
      </c>
    </row>
    <row r="65" spans="1:32" ht="12.75" customHeight="1" x14ac:dyDescent="0.3">
      <c r="A65" s="164">
        <f t="shared" si="3"/>
        <v>10</v>
      </c>
      <c r="B65" s="171" t="str">
        <f t="shared" si="40"/>
        <v>CN</v>
      </c>
      <c r="C65" s="164" t="str">
        <f t="shared" si="41"/>
        <v>I</v>
      </c>
      <c r="D65" s="164" t="str">
        <f t="shared" si="42"/>
        <v>V</v>
      </c>
      <c r="E65" s="173" t="s">
        <v>413</v>
      </c>
      <c r="F65" s="173">
        <v>10</v>
      </c>
      <c r="G65" s="173">
        <v>421</v>
      </c>
      <c r="H65" s="173" t="s">
        <v>83</v>
      </c>
      <c r="I65" s="164">
        <v>1</v>
      </c>
      <c r="J65" s="174" t="s">
        <v>161</v>
      </c>
      <c r="K65" s="175">
        <v>14.12</v>
      </c>
      <c r="L65" s="176">
        <f t="shared" si="43"/>
        <v>0</v>
      </c>
      <c r="M65" s="172" t="s">
        <v>162</v>
      </c>
      <c r="N65" s="172">
        <f t="shared" si="30"/>
        <v>0.02</v>
      </c>
      <c r="O65" s="35">
        <f t="shared" si="8"/>
        <v>12</v>
      </c>
      <c r="P65" s="36">
        <f t="shared" si="31"/>
        <v>14.4024</v>
      </c>
      <c r="Q65" s="43">
        <f t="shared" si="45"/>
        <v>2877.6231665783989</v>
      </c>
      <c r="R65" s="43">
        <f t="shared" si="45"/>
        <v>2506.6833977306887</v>
      </c>
      <c r="S65" s="43">
        <f t="shared" si="45"/>
        <v>2752.5091158575983</v>
      </c>
      <c r="T65" s="43">
        <f t="shared" si="45"/>
        <v>2823.5026932444521</v>
      </c>
      <c r="U65" s="43">
        <f t="shared" si="45"/>
        <v>2674.2130744713222</v>
      </c>
      <c r="V65" s="43">
        <f t="shared" si="45"/>
        <v>2786.9997311278767</v>
      </c>
      <c r="W65" s="43">
        <f t="shared" si="45"/>
        <v>2848.0281946676478</v>
      </c>
      <c r="X65" s="43">
        <f t="shared" si="46"/>
        <v>2613.9875354506044</v>
      </c>
      <c r="Y65" s="43">
        <f t="shared" si="46"/>
        <v>2738.4631323768235</v>
      </c>
      <c r="Z65" s="43">
        <f t="shared" si="46"/>
        <v>2659.0991026204456</v>
      </c>
      <c r="AA65" s="43">
        <f t="shared" si="46"/>
        <v>2554.0500072321529</v>
      </c>
      <c r="AB65" s="43">
        <f t="shared" si="46"/>
        <v>2849.3967606140218</v>
      </c>
      <c r="AC65" s="43">
        <f t="shared" si="32"/>
        <v>32684.555911972031</v>
      </c>
      <c r="AD65" s="126"/>
      <c r="AE65" s="127">
        <f t="shared" si="33"/>
        <v>27</v>
      </c>
      <c r="AF65" s="13">
        <f>VLOOKUP('Calculated Wages (ALL)'!AE65,'VacationDay-Hrly'!$A$2:$C$38,3,FALSE)</f>
        <v>20</v>
      </c>
    </row>
    <row r="66" spans="1:32" ht="12.75" customHeight="1" x14ac:dyDescent="0.3">
      <c r="A66" s="164">
        <f t="shared" si="3"/>
        <v>10</v>
      </c>
      <c r="B66" s="171" t="str">
        <f t="shared" si="40"/>
        <v>CN</v>
      </c>
      <c r="C66" s="164" t="str">
        <f t="shared" si="41"/>
        <v>I</v>
      </c>
      <c r="D66" s="164" t="str">
        <f t="shared" si="42"/>
        <v>V</v>
      </c>
      <c r="E66" s="173" t="s">
        <v>414</v>
      </c>
      <c r="F66" s="173">
        <v>10</v>
      </c>
      <c r="G66" s="173">
        <v>421</v>
      </c>
      <c r="H66" s="173" t="s">
        <v>83</v>
      </c>
      <c r="I66" s="164" t="s">
        <v>8</v>
      </c>
      <c r="J66" s="174" t="s">
        <v>163</v>
      </c>
      <c r="K66" s="175">
        <v>15.77</v>
      </c>
      <c r="L66" s="176">
        <f t="shared" si="43"/>
        <v>0.35</v>
      </c>
      <c r="M66" s="172" t="s">
        <v>164</v>
      </c>
      <c r="N66" s="172">
        <f t="shared" si="30"/>
        <v>0.02</v>
      </c>
      <c r="O66" s="35">
        <f t="shared" si="8"/>
        <v>9</v>
      </c>
      <c r="P66" s="36">
        <f t="shared" si="31"/>
        <v>16.435400000000001</v>
      </c>
      <c r="Q66" s="43">
        <f t="shared" si="45"/>
        <v>3213.8893298117096</v>
      </c>
      <c r="R66" s="43">
        <f t="shared" si="45"/>
        <v>2799.6031998734393</v>
      </c>
      <c r="S66" s="43">
        <f t="shared" si="45"/>
        <v>3074.1550111242441</v>
      </c>
      <c r="T66" s="43">
        <f t="shared" si="45"/>
        <v>3153.4445802029049</v>
      </c>
      <c r="U66" s="43">
        <f t="shared" si="45"/>
        <v>2986.7096447884387</v>
      </c>
      <c r="V66" s="43">
        <f t="shared" si="45"/>
        <v>3112.6760453177494</v>
      </c>
      <c r="W66" s="43">
        <f t="shared" si="45"/>
        <v>3180.8360219482151</v>
      </c>
      <c r="X66" s="43">
        <f t="shared" si="46"/>
        <v>2919.4464188424954</v>
      </c>
      <c r="Y66" s="43">
        <f t="shared" si="46"/>
        <v>3187.5167822851308</v>
      </c>
      <c r="Z66" s="43">
        <f t="shared" si="46"/>
        <v>3095.1386254396657</v>
      </c>
      <c r="AA66" s="43">
        <f t="shared" si="46"/>
        <v>2972.8635615342305</v>
      </c>
      <c r="AB66" s="43">
        <f t="shared" si="46"/>
        <v>3251.6091428786658</v>
      </c>
      <c r="AC66" s="43">
        <f t="shared" si="32"/>
        <v>36947.888364046885</v>
      </c>
      <c r="AD66" s="126"/>
      <c r="AE66" s="127">
        <f t="shared" si="33"/>
        <v>7</v>
      </c>
      <c r="AF66" s="13">
        <f>VLOOKUP('Calculated Wages (ALL)'!AE66,'VacationDay-Hrly'!$A$2:$C$38,3,FALSE)</f>
        <v>10</v>
      </c>
    </row>
    <row r="67" spans="1:32" ht="12.75" customHeight="1" x14ac:dyDescent="0.3">
      <c r="A67" s="164">
        <f t="shared" si="3"/>
        <v>10</v>
      </c>
      <c r="B67" s="171" t="str">
        <f t="shared" si="40"/>
        <v>CN</v>
      </c>
      <c r="C67" s="164" t="str">
        <f t="shared" si="41"/>
        <v>I</v>
      </c>
      <c r="D67" s="164" t="str">
        <f t="shared" si="42"/>
        <v>V</v>
      </c>
      <c r="E67" s="173" t="s">
        <v>415</v>
      </c>
      <c r="F67" s="173">
        <v>10</v>
      </c>
      <c r="G67" s="173">
        <v>421</v>
      </c>
      <c r="H67" s="173" t="s">
        <v>83</v>
      </c>
      <c r="I67" s="164">
        <v>1</v>
      </c>
      <c r="J67" s="174" t="s">
        <v>165</v>
      </c>
      <c r="K67" s="175">
        <v>31.29</v>
      </c>
      <c r="L67" s="176">
        <f t="shared" si="43"/>
        <v>0</v>
      </c>
      <c r="M67" s="172" t="s">
        <v>166</v>
      </c>
      <c r="N67" s="172">
        <f t="shared" si="30"/>
        <v>0.02</v>
      </c>
      <c r="O67" s="35">
        <f t="shared" si="8"/>
        <v>10</v>
      </c>
      <c r="P67" s="36">
        <f t="shared" si="31"/>
        <v>31.915800000000001</v>
      </c>
      <c r="Q67" s="43">
        <f t="shared" si="45"/>
        <v>6376.8292409517062</v>
      </c>
      <c r="R67" s="43">
        <f t="shared" si="45"/>
        <v>5554.8246115434313</v>
      </c>
      <c r="S67" s="43">
        <f t="shared" si="45"/>
        <v>6099.5757956929365</v>
      </c>
      <c r="T67" s="43">
        <f t="shared" si="45"/>
        <v>6256.897965412104</v>
      </c>
      <c r="U67" s="43">
        <f t="shared" si="45"/>
        <v>5926.0713243773134</v>
      </c>
      <c r="V67" s="43">
        <f t="shared" si="45"/>
        <v>6176.0071945461241</v>
      </c>
      <c r="W67" s="43">
        <f t="shared" si="45"/>
        <v>6311.2466155205866</v>
      </c>
      <c r="X67" s="43">
        <f t="shared" si="46"/>
        <v>5792.61118868622</v>
      </c>
      <c r="Y67" s="43">
        <f t="shared" si="46"/>
        <v>6068.4498167188958</v>
      </c>
      <c r="Z67" s="43">
        <f t="shared" si="46"/>
        <v>6010.4302506666882</v>
      </c>
      <c r="AA67" s="43">
        <f t="shared" si="46"/>
        <v>5772.9850722960309</v>
      </c>
      <c r="AB67" s="43">
        <f t="shared" si="46"/>
        <v>6314.2793654116676</v>
      </c>
      <c r="AC67" s="43">
        <f t="shared" si="32"/>
        <v>72660.208441823692</v>
      </c>
      <c r="AD67" s="126"/>
      <c r="AE67" s="127">
        <f t="shared" si="33"/>
        <v>28</v>
      </c>
      <c r="AF67" s="13">
        <f>VLOOKUP('Calculated Wages (ALL)'!AE67,'VacationDay-Hrly'!$A$2:$C$38,3,FALSE)</f>
        <v>20</v>
      </c>
    </row>
    <row r="68" spans="1:32" ht="12.75" customHeight="1" x14ac:dyDescent="0.3">
      <c r="A68" s="164">
        <f t="shared" si="3"/>
        <v>10</v>
      </c>
      <c r="B68" s="171" t="str">
        <f t="shared" si="40"/>
        <v>CN</v>
      </c>
      <c r="C68" s="164" t="str">
        <f t="shared" si="41"/>
        <v>I</v>
      </c>
      <c r="D68" s="164" t="str">
        <f t="shared" si="42"/>
        <v>V</v>
      </c>
      <c r="E68" s="173" t="s">
        <v>416</v>
      </c>
      <c r="F68" s="173">
        <v>10</v>
      </c>
      <c r="G68" s="173">
        <v>421</v>
      </c>
      <c r="H68" s="173" t="s">
        <v>83</v>
      </c>
      <c r="I68" s="164" t="s">
        <v>8</v>
      </c>
      <c r="J68" s="174" t="s">
        <v>167</v>
      </c>
      <c r="K68" s="175">
        <v>15.25</v>
      </c>
      <c r="L68" s="176">
        <f t="shared" si="43"/>
        <v>0.35</v>
      </c>
      <c r="M68" s="172" t="s">
        <v>168</v>
      </c>
      <c r="N68" s="172">
        <f t="shared" si="30"/>
        <v>0.02</v>
      </c>
      <c r="O68" s="35">
        <f t="shared" si="8"/>
        <v>12</v>
      </c>
      <c r="P68" s="36">
        <f t="shared" si="31"/>
        <v>15.904999999999999</v>
      </c>
      <c r="Q68" s="43">
        <f t="shared" si="45"/>
        <v>3107.9145389745454</v>
      </c>
      <c r="R68" s="43">
        <f t="shared" si="45"/>
        <v>2707.2890804102694</v>
      </c>
      <c r="S68" s="43">
        <f t="shared" si="45"/>
        <v>2972.7878198886956</v>
      </c>
      <c r="T68" s="43">
        <f t="shared" si="45"/>
        <v>3049.4628946159987</v>
      </c>
      <c r="U68" s="43">
        <f t="shared" si="45"/>
        <v>2888.2258771733473</v>
      </c>
      <c r="V68" s="43">
        <f t="shared" si="45"/>
        <v>3010.0386614518497</v>
      </c>
      <c r="W68" s="43">
        <f t="shared" si="45"/>
        <v>3075.9511309264608</v>
      </c>
      <c r="X68" s="43">
        <f t="shared" si="46"/>
        <v>2823.1805889250509</v>
      </c>
      <c r="Y68" s="43">
        <f t="shared" si="46"/>
        <v>2957.6177598262439</v>
      </c>
      <c r="Z68" s="43">
        <f t="shared" si="46"/>
        <v>2871.9023594165578</v>
      </c>
      <c r="AA68" s="43">
        <f t="shared" si="46"/>
        <v>2758.4463605021483</v>
      </c>
      <c r="AB68" s="43">
        <f t="shared" si="46"/>
        <v>3146.6738514112935</v>
      </c>
      <c r="AC68" s="43">
        <f t="shared" si="32"/>
        <v>35369.490923522462</v>
      </c>
      <c r="AD68" s="126"/>
      <c r="AE68" s="127">
        <f t="shared" si="33"/>
        <v>21</v>
      </c>
      <c r="AF68" s="13">
        <f>VLOOKUP('Calculated Wages (ALL)'!AE68,'VacationDay-Hrly'!$A$2:$C$38,3,FALSE)</f>
        <v>20</v>
      </c>
    </row>
    <row r="69" spans="1:32" ht="12.75" customHeight="1" x14ac:dyDescent="0.3">
      <c r="A69" s="164">
        <f t="shared" si="3"/>
        <v>10</v>
      </c>
      <c r="B69" s="171" t="str">
        <f t="shared" si="40"/>
        <v>CN</v>
      </c>
      <c r="C69" s="164" t="str">
        <f t="shared" si="41"/>
        <v>I</v>
      </c>
      <c r="D69" s="164" t="str">
        <f t="shared" si="42"/>
        <v>V</v>
      </c>
      <c r="E69" s="173" t="s">
        <v>417</v>
      </c>
      <c r="F69" s="173">
        <v>10</v>
      </c>
      <c r="G69" s="173">
        <v>421</v>
      </c>
      <c r="H69" s="173" t="s">
        <v>83</v>
      </c>
      <c r="I69" s="164">
        <v>1</v>
      </c>
      <c r="J69" s="174" t="s">
        <v>169</v>
      </c>
      <c r="K69" s="175">
        <v>17</v>
      </c>
      <c r="L69" s="176">
        <f t="shared" si="43"/>
        <v>0</v>
      </c>
      <c r="M69" s="172" t="s">
        <v>170</v>
      </c>
      <c r="N69" s="172">
        <f t="shared" si="30"/>
        <v>0.02</v>
      </c>
      <c r="O69" s="35">
        <f t="shared" si="8"/>
        <v>10</v>
      </c>
      <c r="P69" s="36">
        <f t="shared" si="31"/>
        <v>17.34</v>
      </c>
      <c r="Q69" s="43">
        <f t="shared" si="45"/>
        <v>3464.5604696765427</v>
      </c>
      <c r="R69" s="43">
        <f t="shared" si="45"/>
        <v>3017.9615978343991</v>
      </c>
      <c r="S69" s="43">
        <f t="shared" si="45"/>
        <v>3313.9274057775624</v>
      </c>
      <c r="T69" s="43">
        <f t="shared" si="45"/>
        <v>3399.4012595719323</v>
      </c>
      <c r="U69" s="43">
        <f t="shared" si="45"/>
        <v>3219.6616335702884</v>
      </c>
      <c r="V69" s="43">
        <f t="shared" si="45"/>
        <v>3355.452934077472</v>
      </c>
      <c r="W69" s="43">
        <f t="shared" si="45"/>
        <v>3428.9291295573662</v>
      </c>
      <c r="X69" s="43">
        <f t="shared" si="46"/>
        <v>3147.1521319164499</v>
      </c>
      <c r="Y69" s="43">
        <f t="shared" si="46"/>
        <v>3297.0165191505666</v>
      </c>
      <c r="Z69" s="43">
        <f t="shared" si="46"/>
        <v>3265.49422375627</v>
      </c>
      <c r="AA69" s="43">
        <f t="shared" si="46"/>
        <v>3136.4891731873608</v>
      </c>
      <c r="AB69" s="43">
        <f t="shared" si="46"/>
        <v>3430.5768364333126</v>
      </c>
      <c r="AC69" s="43">
        <f t="shared" si="32"/>
        <v>39476.623314509518</v>
      </c>
      <c r="AD69" s="126"/>
      <c r="AE69" s="127">
        <f t="shared" si="33"/>
        <v>4</v>
      </c>
      <c r="AF69" s="13">
        <f>VLOOKUP('Calculated Wages (ALL)'!AE69,'VacationDay-Hrly'!$A$2:$C$38,3,FALSE)</f>
        <v>10</v>
      </c>
    </row>
    <row r="70" spans="1:32" x14ac:dyDescent="0.3">
      <c r="A70" s="164">
        <f t="shared" si="3"/>
        <v>10</v>
      </c>
      <c r="B70" s="171" t="str">
        <f t="shared" si="40"/>
        <v>CN</v>
      </c>
      <c r="C70" s="164" t="str">
        <f t="shared" si="41"/>
        <v>I</v>
      </c>
      <c r="D70" s="164" t="str">
        <f t="shared" si="42"/>
        <v>V</v>
      </c>
      <c r="E70" s="173" t="s">
        <v>418</v>
      </c>
      <c r="F70" s="173">
        <v>10</v>
      </c>
      <c r="G70" s="173">
        <v>421</v>
      </c>
      <c r="H70" s="173" t="s">
        <v>83</v>
      </c>
      <c r="I70" s="164">
        <v>1</v>
      </c>
      <c r="J70" s="178" t="s">
        <v>171</v>
      </c>
      <c r="K70" s="175">
        <v>15.25</v>
      </c>
      <c r="L70" s="176">
        <f t="shared" si="43"/>
        <v>0</v>
      </c>
      <c r="M70" s="172" t="s">
        <v>154</v>
      </c>
      <c r="N70" s="172">
        <f t="shared" si="30"/>
        <v>0.02</v>
      </c>
      <c r="O70" s="35">
        <f t="shared" si="8"/>
        <v>8</v>
      </c>
      <c r="P70" s="36">
        <f t="shared" si="31"/>
        <v>15.555</v>
      </c>
      <c r="Q70" s="43">
        <f t="shared" si="45"/>
        <v>3107.9145389745454</v>
      </c>
      <c r="R70" s="43">
        <f t="shared" si="45"/>
        <v>2707.2890804102694</v>
      </c>
      <c r="S70" s="43">
        <f t="shared" si="45"/>
        <v>2972.7878198886956</v>
      </c>
      <c r="T70" s="43">
        <f t="shared" si="45"/>
        <v>3049.4628946159987</v>
      </c>
      <c r="U70" s="43">
        <f t="shared" si="45"/>
        <v>2888.2258771733473</v>
      </c>
      <c r="V70" s="43">
        <f t="shared" si="45"/>
        <v>3010.0386614518497</v>
      </c>
      <c r="W70" s="43">
        <f t="shared" si="45"/>
        <v>3075.9511309264608</v>
      </c>
      <c r="X70" s="43">
        <f t="shared" si="46"/>
        <v>2879.6442007035512</v>
      </c>
      <c r="Y70" s="43">
        <f t="shared" si="46"/>
        <v>3016.7701150227686</v>
      </c>
      <c r="Z70" s="43">
        <f t="shared" si="46"/>
        <v>2929.3404066048893</v>
      </c>
      <c r="AA70" s="43">
        <f t="shared" si="46"/>
        <v>2813.6152877121913</v>
      </c>
      <c r="AB70" s="43">
        <f t="shared" si="46"/>
        <v>3077.4292209181181</v>
      </c>
      <c r="AC70" s="43">
        <f t="shared" si="32"/>
        <v>35528.469234402684</v>
      </c>
      <c r="AD70" s="126"/>
      <c r="AE70" s="127">
        <f t="shared" si="33"/>
        <v>24</v>
      </c>
      <c r="AF70" s="13">
        <f>VLOOKUP('Calculated Wages (ALL)'!AE70,'VacationDay-Hrly'!$A$2:$C$38,3,FALSE)</f>
        <v>20</v>
      </c>
    </row>
    <row r="71" spans="1:32" x14ac:dyDescent="0.3">
      <c r="A71" s="164">
        <f t="shared" si="3"/>
        <v>10</v>
      </c>
      <c r="B71" s="171" t="str">
        <f t="shared" si="40"/>
        <v>CN</v>
      </c>
      <c r="C71" s="164" t="str">
        <f t="shared" si="41"/>
        <v>I</v>
      </c>
      <c r="D71" s="164" t="str">
        <f t="shared" si="42"/>
        <v>V</v>
      </c>
      <c r="E71" s="173" t="s">
        <v>419</v>
      </c>
      <c r="F71" s="173">
        <v>10</v>
      </c>
      <c r="G71" s="173">
        <v>421</v>
      </c>
      <c r="H71" s="173" t="s">
        <v>83</v>
      </c>
      <c r="I71" s="164" t="s">
        <v>12</v>
      </c>
      <c r="J71" s="174" t="s">
        <v>172</v>
      </c>
      <c r="K71" s="175">
        <v>27.14</v>
      </c>
      <c r="L71" s="176">
        <f t="shared" si="43"/>
        <v>0.5</v>
      </c>
      <c r="M71" s="172" t="s">
        <v>173</v>
      </c>
      <c r="N71" s="172">
        <f t="shared" si="30"/>
        <v>0.02</v>
      </c>
      <c r="O71" s="35">
        <f t="shared" si="8"/>
        <v>1</v>
      </c>
      <c r="P71" s="36">
        <f t="shared" si="31"/>
        <v>28.1828</v>
      </c>
      <c r="Q71" s="43">
        <f t="shared" ref="Q71:W80" si="47">IF($C71="I",IF(Q$1&lt;$O71,$K71*Q$6*8*(1+Q$9)*(1+VLOOKUP($G71,$I$2:$N$7,6,FALSE)),$P71*Q$6*8*(1+Q$9)*(1+VLOOKUP($G71,$I$2:$N$7,6,FALSE))),$P71*Q$6*8*(1+Q$7)*(1-Q$8))</f>
        <v>5743.5891061647089</v>
      </c>
      <c r="R71" s="43">
        <f t="shared" si="47"/>
        <v>5003.2122423204291</v>
      </c>
      <c r="S71" s="43">
        <f t="shared" si="47"/>
        <v>5493.8678406792878</v>
      </c>
      <c r="T71" s="43">
        <f t="shared" si="47"/>
        <v>5635.5674010743451</v>
      </c>
      <c r="U71" s="43">
        <f t="shared" si="47"/>
        <v>5337.5929345049844</v>
      </c>
      <c r="V71" s="43">
        <f t="shared" si="47"/>
        <v>5562.7093500305045</v>
      </c>
      <c r="W71" s="43">
        <f t="shared" si="47"/>
        <v>5684.5190513229018</v>
      </c>
      <c r="X71" s="43">
        <f t="shared" si="46"/>
        <v>5217.3858296102899</v>
      </c>
      <c r="Y71" s="43">
        <f t="shared" si="46"/>
        <v>5465.8327738774469</v>
      </c>
      <c r="Z71" s="43">
        <f t="shared" si="46"/>
        <v>5307.4262173747529</v>
      </c>
      <c r="AA71" s="43">
        <f t="shared" si="46"/>
        <v>5097.7535795908161</v>
      </c>
      <c r="AB71" s="43">
        <f t="shared" si="46"/>
        <v>5575.735920751601</v>
      </c>
      <c r="AC71" s="43">
        <f t="shared" si="32"/>
        <v>65125.192247302075</v>
      </c>
      <c r="AD71" s="126"/>
      <c r="AE71" s="127">
        <f t="shared" si="33"/>
        <v>13</v>
      </c>
      <c r="AF71" s="13">
        <f>VLOOKUP('Calculated Wages (ALL)'!AE71,'VacationDay-Hrly'!$A$2:$C$38,3,FALSE)</f>
        <v>15</v>
      </c>
    </row>
    <row r="72" spans="1:32" x14ac:dyDescent="0.3">
      <c r="A72" s="164">
        <f t="shared" si="3"/>
        <v>10</v>
      </c>
      <c r="B72" s="171" t="str">
        <f t="shared" si="40"/>
        <v>CN</v>
      </c>
      <c r="C72" s="164" t="str">
        <f t="shared" si="41"/>
        <v>I</v>
      </c>
      <c r="D72" s="164" t="str">
        <f t="shared" si="42"/>
        <v>V</v>
      </c>
      <c r="E72" s="173" t="s">
        <v>420</v>
      </c>
      <c r="F72" s="173">
        <v>10</v>
      </c>
      <c r="G72" s="173">
        <v>421</v>
      </c>
      <c r="H72" s="173" t="s">
        <v>83</v>
      </c>
      <c r="I72" s="164" t="s">
        <v>12</v>
      </c>
      <c r="J72" s="174" t="s">
        <v>174</v>
      </c>
      <c r="K72" s="175">
        <v>13.62</v>
      </c>
      <c r="L72" s="176">
        <f t="shared" si="43"/>
        <v>0.5</v>
      </c>
      <c r="M72" s="172" t="s">
        <v>175</v>
      </c>
      <c r="N72" s="172">
        <f t="shared" si="30"/>
        <v>0.02</v>
      </c>
      <c r="O72" s="35">
        <f t="shared" si="8"/>
        <v>10</v>
      </c>
      <c r="P72" s="36">
        <f t="shared" si="31"/>
        <v>14.3924</v>
      </c>
      <c r="Q72" s="43">
        <f t="shared" si="47"/>
        <v>2775.7243292349708</v>
      </c>
      <c r="R72" s="43">
        <f t="shared" si="47"/>
        <v>2417.9198213237946</v>
      </c>
      <c r="S72" s="43">
        <f t="shared" si="47"/>
        <v>2655.0406627464936</v>
      </c>
      <c r="T72" s="43">
        <f t="shared" si="47"/>
        <v>2723.5203032570425</v>
      </c>
      <c r="U72" s="43">
        <f t="shared" si="47"/>
        <v>2579.5171440721961</v>
      </c>
      <c r="V72" s="43">
        <f t="shared" si="47"/>
        <v>2688.3099389491276</v>
      </c>
      <c r="W72" s="43">
        <f t="shared" si="47"/>
        <v>2747.1773379159604</v>
      </c>
      <c r="X72" s="43">
        <f t="shared" si="46"/>
        <v>2521.4242374530618</v>
      </c>
      <c r="Y72" s="43">
        <f t="shared" si="46"/>
        <v>2641.4920582841596</v>
      </c>
      <c r="Z72" s="43">
        <f t="shared" si="46"/>
        <v>2710.3978700109424</v>
      </c>
      <c r="AA72" s="43">
        <f t="shared" si="46"/>
        <v>2603.3221900912213</v>
      </c>
      <c r="AB72" s="43">
        <f t="shared" si="46"/>
        <v>2847.4183425999313</v>
      </c>
      <c r="AC72" s="43">
        <f t="shared" si="32"/>
        <v>31911.264235938903</v>
      </c>
      <c r="AD72" s="126"/>
      <c r="AE72" s="127">
        <f t="shared" si="33"/>
        <v>3</v>
      </c>
      <c r="AF72" s="13">
        <f>VLOOKUP('Calculated Wages (ALL)'!AE72,'VacationDay-Hrly'!$A$2:$C$38,3,FALSE)</f>
        <v>10</v>
      </c>
    </row>
    <row r="73" spans="1:32" x14ac:dyDescent="0.3">
      <c r="A73" s="164">
        <f t="shared" si="3"/>
        <v>10</v>
      </c>
      <c r="B73" s="171" t="str">
        <f t="shared" si="40"/>
        <v>CN</v>
      </c>
      <c r="C73" s="164" t="str">
        <f t="shared" si="41"/>
        <v>I</v>
      </c>
      <c r="D73" s="164" t="str">
        <f t="shared" si="42"/>
        <v>V</v>
      </c>
      <c r="E73" s="173" t="s">
        <v>421</v>
      </c>
      <c r="F73" s="173">
        <v>10</v>
      </c>
      <c r="G73" s="173">
        <v>421</v>
      </c>
      <c r="H73" s="173" t="s">
        <v>83</v>
      </c>
      <c r="I73" s="164">
        <v>1</v>
      </c>
      <c r="J73" s="178" t="s">
        <v>176</v>
      </c>
      <c r="K73" s="175">
        <v>29.79</v>
      </c>
      <c r="L73" s="176">
        <f t="shared" si="43"/>
        <v>0</v>
      </c>
      <c r="M73" s="172" t="s">
        <v>168</v>
      </c>
      <c r="N73" s="172">
        <f t="shared" si="30"/>
        <v>0.02</v>
      </c>
      <c r="O73" s="35">
        <f t="shared" si="8"/>
        <v>12</v>
      </c>
      <c r="P73" s="36">
        <f t="shared" si="31"/>
        <v>30.3858</v>
      </c>
      <c r="Q73" s="43">
        <f t="shared" si="47"/>
        <v>6071.1327289214223</v>
      </c>
      <c r="R73" s="43">
        <f t="shared" si="47"/>
        <v>5288.5338823227494</v>
      </c>
      <c r="S73" s="43">
        <f t="shared" si="47"/>
        <v>5807.1704363596218</v>
      </c>
      <c r="T73" s="43">
        <f t="shared" si="47"/>
        <v>5956.9507954498749</v>
      </c>
      <c r="U73" s="43">
        <f t="shared" si="47"/>
        <v>5641.9835331799359</v>
      </c>
      <c r="V73" s="43">
        <f t="shared" si="47"/>
        <v>5879.9378180098765</v>
      </c>
      <c r="W73" s="43">
        <f t="shared" si="47"/>
        <v>6008.6940452655253</v>
      </c>
      <c r="X73" s="43">
        <f t="shared" si="46"/>
        <v>5514.9212946935913</v>
      </c>
      <c r="Y73" s="43">
        <f t="shared" si="46"/>
        <v>5777.536594440905</v>
      </c>
      <c r="Z73" s="43">
        <f t="shared" si="46"/>
        <v>5610.0964778373291</v>
      </c>
      <c r="AA73" s="43">
        <f t="shared" si="46"/>
        <v>5388.4666937284592</v>
      </c>
      <c r="AB73" s="43">
        <f t="shared" si="46"/>
        <v>6011.5814092557866</v>
      </c>
      <c r="AC73" s="43">
        <f t="shared" si="32"/>
        <v>68957.005709465069</v>
      </c>
      <c r="AD73" s="126"/>
      <c r="AE73" s="127">
        <f t="shared" si="33"/>
        <v>14</v>
      </c>
      <c r="AF73" s="13">
        <f>VLOOKUP('Calculated Wages (ALL)'!AE73,'VacationDay-Hrly'!$A$2:$C$38,3,FALSE)</f>
        <v>15</v>
      </c>
    </row>
    <row r="74" spans="1:32" x14ac:dyDescent="0.3">
      <c r="A74" s="164">
        <f t="shared" si="3"/>
        <v>10</v>
      </c>
      <c r="B74" s="171" t="str">
        <f t="shared" si="40"/>
        <v>CN</v>
      </c>
      <c r="C74" s="164" t="str">
        <f t="shared" si="41"/>
        <v>I</v>
      </c>
      <c r="D74" s="164" t="str">
        <f t="shared" si="42"/>
        <v>V</v>
      </c>
      <c r="E74" s="173" t="s">
        <v>422</v>
      </c>
      <c r="F74" s="173">
        <v>10</v>
      </c>
      <c r="G74" s="173">
        <v>421</v>
      </c>
      <c r="H74" s="173" t="s">
        <v>83</v>
      </c>
      <c r="I74" s="164" t="s">
        <v>8</v>
      </c>
      <c r="J74" s="174" t="s">
        <v>177</v>
      </c>
      <c r="K74" s="175">
        <v>13.04</v>
      </c>
      <c r="L74" s="176">
        <f t="shared" si="43"/>
        <v>0.35</v>
      </c>
      <c r="M74" s="172" t="s">
        <v>178</v>
      </c>
      <c r="N74" s="172">
        <f t="shared" si="30"/>
        <v>0.02</v>
      </c>
      <c r="O74" s="35">
        <f t="shared" si="8"/>
        <v>10</v>
      </c>
      <c r="P74" s="36">
        <f t="shared" si="31"/>
        <v>13.650799999999998</v>
      </c>
      <c r="Q74" s="43">
        <f t="shared" si="47"/>
        <v>2657.5216779165944</v>
      </c>
      <c r="R74" s="43">
        <f t="shared" si="47"/>
        <v>2314.9540726917976</v>
      </c>
      <c r="S74" s="43">
        <f t="shared" si="47"/>
        <v>2541.9772571376125</v>
      </c>
      <c r="T74" s="43">
        <f t="shared" si="47"/>
        <v>2607.5407308716472</v>
      </c>
      <c r="U74" s="43">
        <f t="shared" si="47"/>
        <v>2469.6698648092097</v>
      </c>
      <c r="V74" s="43">
        <f t="shared" si="47"/>
        <v>2573.8297800217788</v>
      </c>
      <c r="W74" s="43">
        <f t="shared" si="47"/>
        <v>2630.1903440840028</v>
      </c>
      <c r="X74" s="43">
        <f t="shared" ref="X74:AB83" si="48">IF($C74="I",IF(X$1&lt;$O74,$K74*X$6*8*(1+X$9)*(1+VLOOKUP($G74,$I$2:$N$7,6,FALSE)),$P74*X$6*8*(1+X$9)*(1+VLOOKUP($G74,$I$2:$N$7,6,FALSE))),$P74*X$6*8*(1+X$7)*(1-X$8))</f>
        <v>2414.0508117759123</v>
      </c>
      <c r="Y74" s="43">
        <f t="shared" si="48"/>
        <v>2529.0056123366699</v>
      </c>
      <c r="Z74" s="43">
        <f t="shared" si="48"/>
        <v>2570.7386706835114</v>
      </c>
      <c r="AA74" s="43">
        <f t="shared" si="48"/>
        <v>2469.1803001929657</v>
      </c>
      <c r="AB74" s="43">
        <f t="shared" si="48"/>
        <v>2700.698862674963</v>
      </c>
      <c r="AC74" s="43">
        <f t="shared" si="32"/>
        <v>30479.357985196668</v>
      </c>
      <c r="AD74" s="126"/>
      <c r="AE74" s="127">
        <f t="shared" si="33"/>
        <v>1</v>
      </c>
      <c r="AF74" s="13">
        <f>VLOOKUP('Calculated Wages (ALL)'!AE74,'VacationDay-Hrly'!$A$2:$C$38,3,FALSE)</f>
        <v>5</v>
      </c>
    </row>
    <row r="75" spans="1:32" x14ac:dyDescent="0.3">
      <c r="A75" s="164">
        <f t="shared" si="3"/>
        <v>10</v>
      </c>
      <c r="B75" s="171" t="str">
        <f t="shared" si="40"/>
        <v>CN</v>
      </c>
      <c r="C75" s="164" t="str">
        <f t="shared" si="41"/>
        <v>I</v>
      </c>
      <c r="D75" s="164" t="str">
        <f t="shared" si="42"/>
        <v>V</v>
      </c>
      <c r="E75" s="173" t="s">
        <v>423</v>
      </c>
      <c r="F75" s="173">
        <v>10</v>
      </c>
      <c r="G75" s="173">
        <v>421</v>
      </c>
      <c r="H75" s="173" t="s">
        <v>83</v>
      </c>
      <c r="I75" s="164" t="s">
        <v>8</v>
      </c>
      <c r="J75" s="174" t="s">
        <v>179</v>
      </c>
      <c r="K75" s="175">
        <v>22.4</v>
      </c>
      <c r="L75" s="176">
        <f t="shared" si="43"/>
        <v>0.35</v>
      </c>
      <c r="M75" s="172" t="s">
        <v>180</v>
      </c>
      <c r="N75" s="172">
        <f t="shared" si="30"/>
        <v>0.02</v>
      </c>
      <c r="O75" s="35">
        <f t="shared" si="8"/>
        <v>9</v>
      </c>
      <c r="P75" s="36">
        <f t="shared" si="31"/>
        <v>23.198</v>
      </c>
      <c r="Q75" s="43">
        <f t="shared" si="47"/>
        <v>4565.0679129855607</v>
      </c>
      <c r="R75" s="43">
        <f t="shared" si="47"/>
        <v>3976.6082230288548</v>
      </c>
      <c r="S75" s="43">
        <f t="shared" si="47"/>
        <v>4366.5866993774935</v>
      </c>
      <c r="T75" s="43">
        <f t="shared" si="47"/>
        <v>4479.2110714359578</v>
      </c>
      <c r="U75" s="43">
        <f t="shared" si="47"/>
        <v>4242.377681880851</v>
      </c>
      <c r="V75" s="43">
        <f t="shared" si="47"/>
        <v>4421.3026896079627</v>
      </c>
      <c r="W75" s="43">
        <f t="shared" si="47"/>
        <v>4518.1183824755872</v>
      </c>
      <c r="X75" s="43">
        <f t="shared" si="48"/>
        <v>4146.8357502899107</v>
      </c>
      <c r="Y75" s="43">
        <f t="shared" si="48"/>
        <v>4499.0699536032262</v>
      </c>
      <c r="Z75" s="43">
        <f t="shared" si="48"/>
        <v>4368.681372704611</v>
      </c>
      <c r="AA75" s="43">
        <f t="shared" si="48"/>
        <v>4196.0943390773009</v>
      </c>
      <c r="AB75" s="43">
        <f t="shared" si="48"/>
        <v>4589.5341090876573</v>
      </c>
      <c r="AC75" s="43">
        <f t="shared" si="32"/>
        <v>52369.488185554976</v>
      </c>
      <c r="AD75" s="126"/>
      <c r="AE75" s="127">
        <f t="shared" si="33"/>
        <v>2</v>
      </c>
      <c r="AF75" s="13">
        <f>VLOOKUP('Calculated Wages (ALL)'!AE75,'VacationDay-Hrly'!$A$2:$C$38,3,FALSE)</f>
        <v>10</v>
      </c>
    </row>
    <row r="76" spans="1:32" x14ac:dyDescent="0.3">
      <c r="A76" s="164">
        <f t="shared" si="3"/>
        <v>10</v>
      </c>
      <c r="B76" s="171" t="str">
        <f t="shared" si="40"/>
        <v>CN</v>
      </c>
      <c r="C76" s="164" t="str">
        <f t="shared" si="41"/>
        <v>I</v>
      </c>
      <c r="D76" s="164" t="str">
        <f t="shared" si="42"/>
        <v>V</v>
      </c>
      <c r="E76" s="173" t="s">
        <v>424</v>
      </c>
      <c r="F76" s="173">
        <v>10</v>
      </c>
      <c r="G76" s="173">
        <v>421</v>
      </c>
      <c r="H76" s="173" t="s">
        <v>83</v>
      </c>
      <c r="I76" s="164">
        <v>1</v>
      </c>
      <c r="J76" s="174" t="s">
        <v>181</v>
      </c>
      <c r="K76" s="175">
        <v>14.12</v>
      </c>
      <c r="L76" s="176">
        <f t="shared" si="43"/>
        <v>0</v>
      </c>
      <c r="M76" s="172" t="s">
        <v>164</v>
      </c>
      <c r="N76" s="172">
        <f t="shared" si="30"/>
        <v>0.02</v>
      </c>
      <c r="O76" s="35">
        <f t="shared" si="8"/>
        <v>9</v>
      </c>
      <c r="P76" s="36">
        <f t="shared" si="31"/>
        <v>14.4024</v>
      </c>
      <c r="Q76" s="43">
        <f t="shared" si="47"/>
        <v>2877.6231665783989</v>
      </c>
      <c r="R76" s="43">
        <f t="shared" si="47"/>
        <v>2506.6833977306887</v>
      </c>
      <c r="S76" s="43">
        <f t="shared" si="47"/>
        <v>2752.5091158575983</v>
      </c>
      <c r="T76" s="43">
        <f t="shared" si="47"/>
        <v>2823.5026932444521</v>
      </c>
      <c r="U76" s="43">
        <f t="shared" si="47"/>
        <v>2674.2130744713222</v>
      </c>
      <c r="V76" s="43">
        <f t="shared" si="47"/>
        <v>2786.9997311278767</v>
      </c>
      <c r="W76" s="43">
        <f t="shared" si="47"/>
        <v>2848.0281946676478</v>
      </c>
      <c r="X76" s="43">
        <f t="shared" si="48"/>
        <v>2613.9875354506044</v>
      </c>
      <c r="Y76" s="43">
        <f t="shared" si="48"/>
        <v>2793.2323950243599</v>
      </c>
      <c r="Z76" s="43">
        <f t="shared" si="48"/>
        <v>2712.2810846728548</v>
      </c>
      <c r="AA76" s="43">
        <f t="shared" si="48"/>
        <v>2605.1310073767959</v>
      </c>
      <c r="AB76" s="43">
        <f t="shared" si="48"/>
        <v>2849.3967606140218</v>
      </c>
      <c r="AC76" s="43">
        <f t="shared" si="32"/>
        <v>32843.588156816622</v>
      </c>
      <c r="AD76" s="126"/>
      <c r="AE76" s="127">
        <f t="shared" si="33"/>
        <v>20</v>
      </c>
      <c r="AF76" s="13">
        <f>VLOOKUP('Calculated Wages (ALL)'!AE76,'VacationDay-Hrly'!$A$2:$C$38,3,FALSE)</f>
        <v>20</v>
      </c>
    </row>
    <row r="77" spans="1:32" ht="12.75" customHeight="1" x14ac:dyDescent="0.3">
      <c r="A77" s="164">
        <f t="shared" si="3"/>
        <v>10</v>
      </c>
      <c r="B77" s="171" t="str">
        <f t="shared" si="40"/>
        <v>CN</v>
      </c>
      <c r="C77" s="164" t="str">
        <f t="shared" si="41"/>
        <v>I</v>
      </c>
      <c r="D77" s="164" t="str">
        <f t="shared" si="42"/>
        <v>V</v>
      </c>
      <c r="E77" s="173" t="s">
        <v>425</v>
      </c>
      <c r="F77" s="173">
        <v>10</v>
      </c>
      <c r="G77" s="173">
        <v>421</v>
      </c>
      <c r="H77" s="173" t="s">
        <v>83</v>
      </c>
      <c r="I77" s="164" t="s">
        <v>8</v>
      </c>
      <c r="J77" s="174" t="s">
        <v>182</v>
      </c>
      <c r="K77" s="175">
        <v>25.64</v>
      </c>
      <c r="L77" s="176">
        <f t="shared" si="43"/>
        <v>0.35</v>
      </c>
      <c r="M77" s="172" t="s">
        <v>183</v>
      </c>
      <c r="N77" s="172">
        <f t="shared" si="30"/>
        <v>0.02</v>
      </c>
      <c r="O77" s="35">
        <f t="shared" si="8"/>
        <v>2</v>
      </c>
      <c r="P77" s="36">
        <f t="shared" si="31"/>
        <v>26.502800000000004</v>
      </c>
      <c r="Q77" s="43">
        <f t="shared" si="47"/>
        <v>5225.3723789709738</v>
      </c>
      <c r="R77" s="43">
        <f t="shared" si="47"/>
        <v>4704.9666255932652</v>
      </c>
      <c r="S77" s="43">
        <f t="shared" si="47"/>
        <v>5166.3738382259762</v>
      </c>
      <c r="T77" s="43">
        <f t="shared" si="47"/>
        <v>5299.6265707166485</v>
      </c>
      <c r="U77" s="43">
        <f t="shared" si="47"/>
        <v>5019.4146083639216</v>
      </c>
      <c r="V77" s="43">
        <f t="shared" si="47"/>
        <v>5231.1116483099095</v>
      </c>
      <c r="W77" s="43">
        <f t="shared" si="47"/>
        <v>5345.6601726372337</v>
      </c>
      <c r="X77" s="43">
        <f t="shared" si="48"/>
        <v>4906.3731483385482</v>
      </c>
      <c r="Y77" s="43">
        <f t="shared" si="48"/>
        <v>5140.0099649260974</v>
      </c>
      <c r="Z77" s="43">
        <f t="shared" si="48"/>
        <v>4991.046154173453</v>
      </c>
      <c r="AA77" s="43">
        <f t="shared" si="48"/>
        <v>4793.8722756141869</v>
      </c>
      <c r="AB77" s="43">
        <f t="shared" si="48"/>
        <v>5243.3616943843599</v>
      </c>
      <c r="AC77" s="43">
        <f t="shared" si="32"/>
        <v>61067.189080254575</v>
      </c>
      <c r="AD77" s="126"/>
      <c r="AE77" s="127">
        <f t="shared" si="33"/>
        <v>22</v>
      </c>
      <c r="AF77" s="13">
        <f>VLOOKUP('Calculated Wages (ALL)'!AE77,'VacationDay-Hrly'!$A$2:$C$38,3,FALSE)</f>
        <v>20</v>
      </c>
    </row>
    <row r="78" spans="1:32" ht="12.75" customHeight="1" x14ac:dyDescent="0.3">
      <c r="A78" s="164">
        <f t="shared" ref="A78:A89" si="49">+F78</f>
        <v>10</v>
      </c>
      <c r="B78" s="171" t="str">
        <f t="shared" si="40"/>
        <v>CN</v>
      </c>
      <c r="C78" s="164" t="str">
        <f t="shared" si="41"/>
        <v>I</v>
      </c>
      <c r="D78" s="164" t="str">
        <f t="shared" si="42"/>
        <v>V</v>
      </c>
      <c r="E78" s="173" t="s">
        <v>426</v>
      </c>
      <c r="F78" s="173">
        <v>10</v>
      </c>
      <c r="G78" s="173">
        <v>421</v>
      </c>
      <c r="H78" s="173" t="s">
        <v>83</v>
      </c>
      <c r="I78" s="164" t="s">
        <v>12</v>
      </c>
      <c r="J78" s="174" t="s">
        <v>184</v>
      </c>
      <c r="K78" s="175">
        <v>25.64</v>
      </c>
      <c r="L78" s="176">
        <f t="shared" si="43"/>
        <v>0.5</v>
      </c>
      <c r="M78" s="172" t="s">
        <v>185</v>
      </c>
      <c r="N78" s="172">
        <f t="shared" si="30"/>
        <v>0.02</v>
      </c>
      <c r="O78" s="35">
        <f t="shared" ref="O78:O90" si="50">IF(M78="",MONTH(J78),MONTH(M78))</f>
        <v>5</v>
      </c>
      <c r="P78" s="36">
        <f t="shared" si="31"/>
        <v>26.652800000000003</v>
      </c>
      <c r="Q78" s="43">
        <f t="shared" si="47"/>
        <v>5225.3723789709738</v>
      </c>
      <c r="R78" s="43">
        <f t="shared" si="47"/>
        <v>4551.7961981455292</v>
      </c>
      <c r="S78" s="43">
        <f t="shared" si="47"/>
        <v>4998.1822755374533</v>
      </c>
      <c r="T78" s="43">
        <f t="shared" si="47"/>
        <v>5127.0969585543735</v>
      </c>
      <c r="U78" s="43">
        <f t="shared" si="47"/>
        <v>5047.8233874836587</v>
      </c>
      <c r="V78" s="43">
        <f t="shared" si="47"/>
        <v>5260.7185859635338</v>
      </c>
      <c r="W78" s="43">
        <f t="shared" si="47"/>
        <v>5375.9154296627385</v>
      </c>
      <c r="X78" s="43">
        <f t="shared" si="48"/>
        <v>4934.1421377378101</v>
      </c>
      <c r="Y78" s="43">
        <f t="shared" si="48"/>
        <v>5169.1012871538969</v>
      </c>
      <c r="Z78" s="43">
        <f t="shared" si="48"/>
        <v>5019.2943741021409</v>
      </c>
      <c r="AA78" s="43">
        <f t="shared" si="48"/>
        <v>4821.0045348978147</v>
      </c>
      <c r="AB78" s="43">
        <f t="shared" si="48"/>
        <v>5273.037964595721</v>
      </c>
      <c r="AC78" s="43">
        <f t="shared" si="32"/>
        <v>60803.485512805659</v>
      </c>
      <c r="AD78" s="126"/>
      <c r="AE78" s="127">
        <f t="shared" si="33"/>
        <v>22</v>
      </c>
      <c r="AF78" s="13">
        <f>VLOOKUP('Calculated Wages (ALL)'!AE78,'VacationDay-Hrly'!$A$2:$C$38,3,FALSE)</f>
        <v>20</v>
      </c>
    </row>
    <row r="79" spans="1:32" ht="12.75" customHeight="1" x14ac:dyDescent="0.3">
      <c r="A79" s="164">
        <f t="shared" si="49"/>
        <v>10</v>
      </c>
      <c r="B79" s="171" t="str">
        <f t="shared" si="40"/>
        <v>CN</v>
      </c>
      <c r="C79" s="164" t="str">
        <f t="shared" si="41"/>
        <v>I</v>
      </c>
      <c r="D79" s="164" t="str">
        <f t="shared" si="42"/>
        <v>F</v>
      </c>
      <c r="E79" s="173" t="s">
        <v>427</v>
      </c>
      <c r="F79" s="173">
        <v>10</v>
      </c>
      <c r="G79" s="173">
        <v>458</v>
      </c>
      <c r="H79" s="173" t="s">
        <v>83</v>
      </c>
      <c r="I79" s="164">
        <v>1</v>
      </c>
      <c r="J79" s="174" t="s">
        <v>186</v>
      </c>
      <c r="K79" s="175">
        <v>25.64</v>
      </c>
      <c r="L79" s="176">
        <f t="shared" si="43"/>
        <v>0</v>
      </c>
      <c r="M79" s="172" t="s">
        <v>187</v>
      </c>
      <c r="N79" s="172">
        <f t="shared" si="30"/>
        <v>0.02</v>
      </c>
      <c r="O79" s="35">
        <f t="shared" si="50"/>
        <v>10</v>
      </c>
      <c r="P79" s="36">
        <f t="shared" si="31"/>
        <v>26.152800000000003</v>
      </c>
      <c r="Q79" s="43">
        <f t="shared" si="47"/>
        <v>5059.3673122670925</v>
      </c>
      <c r="R79" s="43">
        <f t="shared" si="47"/>
        <v>4407.1900004061008</v>
      </c>
      <c r="S79" s="43">
        <f t="shared" si="47"/>
        <v>4839.3948204293929</v>
      </c>
      <c r="T79" s="43">
        <f t="shared" si="47"/>
        <v>4964.214007661275</v>
      </c>
      <c r="U79" s="43">
        <f t="shared" si="47"/>
        <v>4701.7366179689752</v>
      </c>
      <c r="V79" s="43">
        <f t="shared" si="47"/>
        <v>4900.0353843173716</v>
      </c>
      <c r="W79" s="43">
        <f t="shared" si="47"/>
        <v>5007.3341498878945</v>
      </c>
      <c r="X79" s="43">
        <f t="shared" si="48"/>
        <v>4595.8495348289716</v>
      </c>
      <c r="Y79" s="43">
        <f t="shared" si="48"/>
        <v>4814.6995126779702</v>
      </c>
      <c r="Z79" s="43">
        <f t="shared" si="48"/>
        <v>4768.6668709269015</v>
      </c>
      <c r="AA79" s="43">
        <f t="shared" si="48"/>
        <v>4580.2782018076023</v>
      </c>
      <c r="AB79" s="43">
        <f t="shared" si="48"/>
        <v>5009.740329367607</v>
      </c>
      <c r="AC79" s="43">
        <f t="shared" si="32"/>
        <v>57648.50674254715</v>
      </c>
      <c r="AD79" s="126"/>
      <c r="AE79" s="127">
        <f t="shared" si="33"/>
        <v>25</v>
      </c>
      <c r="AF79" s="13">
        <f>VLOOKUP('Calculated Wages (ALL)'!AE79,'VacationDay-Hrly'!$A$2:$C$38,3,FALSE)</f>
        <v>20</v>
      </c>
    </row>
    <row r="80" spans="1:32" ht="12.75" customHeight="1" x14ac:dyDescent="0.3">
      <c r="A80" s="164">
        <f t="shared" si="49"/>
        <v>10</v>
      </c>
      <c r="B80" s="171" t="str">
        <f t="shared" si="40"/>
        <v>CN</v>
      </c>
      <c r="C80" s="164" t="str">
        <f t="shared" si="41"/>
        <v>I</v>
      </c>
      <c r="D80" s="164" t="str">
        <f t="shared" si="42"/>
        <v>F</v>
      </c>
      <c r="E80" s="173" t="s">
        <v>428</v>
      </c>
      <c r="F80" s="173">
        <v>10</v>
      </c>
      <c r="G80" s="173">
        <v>458</v>
      </c>
      <c r="H80" s="173" t="s">
        <v>83</v>
      </c>
      <c r="I80" s="164">
        <v>1</v>
      </c>
      <c r="J80" s="174" t="s">
        <v>188</v>
      </c>
      <c r="K80" s="175">
        <v>22.12</v>
      </c>
      <c r="L80" s="176">
        <f t="shared" si="43"/>
        <v>0</v>
      </c>
      <c r="M80" s="172" t="s">
        <v>189</v>
      </c>
      <c r="N80" s="172">
        <f t="shared" si="30"/>
        <v>0.02</v>
      </c>
      <c r="O80" s="35">
        <f t="shared" si="50"/>
        <v>7</v>
      </c>
      <c r="P80" s="36">
        <f t="shared" si="31"/>
        <v>22.5624</v>
      </c>
      <c r="Q80" s="43">
        <f t="shared" si="47"/>
        <v>4364.7895845299572</v>
      </c>
      <c r="R80" s="43">
        <f t="shared" si="47"/>
        <v>3802.1467554205524</v>
      </c>
      <c r="S80" s="43">
        <f t="shared" si="47"/>
        <v>4175.0161243330012</v>
      </c>
      <c r="T80" s="43">
        <f t="shared" si="47"/>
        <v>4282.6994481071533</v>
      </c>
      <c r="U80" s="43">
        <f t="shared" si="47"/>
        <v>4056.2563958453088</v>
      </c>
      <c r="V80" s="43">
        <f t="shared" si="47"/>
        <v>4227.3316186076545</v>
      </c>
      <c r="W80" s="43">
        <f t="shared" si="47"/>
        <v>4406.2978168264672</v>
      </c>
      <c r="X80" s="43">
        <f t="shared" si="48"/>
        <v>4044.2041944081584</v>
      </c>
      <c r="Y80" s="43">
        <f t="shared" si="48"/>
        <v>4236.7853465228318</v>
      </c>
      <c r="Z80" s="43">
        <f t="shared" si="48"/>
        <v>4113.9980961350648</v>
      </c>
      <c r="AA80" s="43">
        <f t="shared" si="48"/>
        <v>3951.4724580337029</v>
      </c>
      <c r="AB80" s="43">
        <f t="shared" si="48"/>
        <v>4321.9756663655016</v>
      </c>
      <c r="AC80" s="43">
        <f t="shared" si="32"/>
        <v>49982.973505135356</v>
      </c>
      <c r="AD80" s="126"/>
      <c r="AE80" s="127">
        <f t="shared" si="33"/>
        <v>28</v>
      </c>
      <c r="AF80" s="13">
        <f>VLOOKUP('Calculated Wages (ALL)'!AE80,'VacationDay-Hrly'!$A$2:$C$38,3,FALSE)</f>
        <v>20</v>
      </c>
    </row>
    <row r="81" spans="1:32" ht="12.75" customHeight="1" x14ac:dyDescent="0.3">
      <c r="A81" s="164">
        <f t="shared" si="49"/>
        <v>10</v>
      </c>
      <c r="B81" s="171" t="str">
        <f t="shared" si="40"/>
        <v>CN</v>
      </c>
      <c r="C81" s="164" t="str">
        <f t="shared" si="41"/>
        <v>I</v>
      </c>
      <c r="D81" s="164" t="str">
        <f t="shared" si="42"/>
        <v>F</v>
      </c>
      <c r="E81" s="173" t="s">
        <v>429</v>
      </c>
      <c r="F81" s="173">
        <v>10</v>
      </c>
      <c r="G81" s="173">
        <v>458</v>
      </c>
      <c r="H81" s="173" t="s">
        <v>83</v>
      </c>
      <c r="I81" s="164" t="s">
        <v>12</v>
      </c>
      <c r="J81" s="174" t="s">
        <v>190</v>
      </c>
      <c r="K81" s="175">
        <v>14.12</v>
      </c>
      <c r="L81" s="176">
        <f t="shared" si="43"/>
        <v>0.5</v>
      </c>
      <c r="M81" s="172" t="s">
        <v>191</v>
      </c>
      <c r="N81" s="172">
        <f t="shared" si="30"/>
        <v>0.02</v>
      </c>
      <c r="O81" s="35">
        <f t="shared" si="50"/>
        <v>6</v>
      </c>
      <c r="P81" s="36">
        <f t="shared" si="31"/>
        <v>14.9024</v>
      </c>
      <c r="Q81" s="43">
        <f t="shared" ref="Q81:W90" si="51">IF($C81="I",IF(Q$1&lt;$O81,$K81*Q$6*8*(1+Q$9)*(1+VLOOKUP($G81,$I$2:$N$7,6,FALSE)),$P81*Q$6*8*(1+Q$9)*(1+VLOOKUP($G81,$I$2:$N$7,6,FALSE))),$P81*Q$6*8*(1+Q$7)*(1-Q$8))</f>
        <v>2786.203839672829</v>
      </c>
      <c r="R81" s="43">
        <f t="shared" si="51"/>
        <v>2427.048471362486</v>
      </c>
      <c r="S81" s="43">
        <f t="shared" si="51"/>
        <v>2665.0645422957491</v>
      </c>
      <c r="T81" s="43">
        <f t="shared" si="51"/>
        <v>2733.8027218477841</v>
      </c>
      <c r="U81" s="43">
        <f t="shared" si="51"/>
        <v>2589.2558910187954</v>
      </c>
      <c r="V81" s="43">
        <f t="shared" si="51"/>
        <v>2847.9831244637753</v>
      </c>
      <c r="W81" s="43">
        <f t="shared" si="51"/>
        <v>2910.3469748552789</v>
      </c>
      <c r="X81" s="43">
        <f t="shared" si="48"/>
        <v>2671.1851836129199</v>
      </c>
      <c r="Y81" s="43">
        <f t="shared" si="48"/>
        <v>2798.3844780706777</v>
      </c>
      <c r="Z81" s="43">
        <f t="shared" si="48"/>
        <v>2717.2838540156717</v>
      </c>
      <c r="AA81" s="43">
        <f t="shared" si="48"/>
        <v>2609.9361397103789</v>
      </c>
      <c r="AB81" s="43">
        <f t="shared" si="48"/>
        <v>2854.6524381468835</v>
      </c>
      <c r="AC81" s="43">
        <f t="shared" si="32"/>
        <v>32611.147659073227</v>
      </c>
      <c r="AD81" s="126"/>
      <c r="AE81" s="127">
        <f t="shared" si="33"/>
        <v>22</v>
      </c>
      <c r="AF81" s="13">
        <f>VLOOKUP('Calculated Wages (ALL)'!AE81,'VacationDay-Hrly'!$A$2:$C$38,3,FALSE)</f>
        <v>20</v>
      </c>
    </row>
    <row r="82" spans="1:32" ht="12.75" customHeight="1" x14ac:dyDescent="0.3">
      <c r="A82" s="164">
        <f t="shared" si="49"/>
        <v>10</v>
      </c>
      <c r="B82" s="171" t="str">
        <f t="shared" si="40"/>
        <v>CN</v>
      </c>
      <c r="C82" s="164" t="str">
        <f t="shared" si="41"/>
        <v>I</v>
      </c>
      <c r="D82" s="164" t="str">
        <f t="shared" si="42"/>
        <v>F</v>
      </c>
      <c r="E82" s="173" t="s">
        <v>430</v>
      </c>
      <c r="F82" s="173">
        <v>10</v>
      </c>
      <c r="G82" s="173">
        <v>458</v>
      </c>
      <c r="H82" s="173" t="s">
        <v>83</v>
      </c>
      <c r="I82" s="164">
        <v>1</v>
      </c>
      <c r="J82" s="174" t="s">
        <v>192</v>
      </c>
      <c r="K82" s="175">
        <v>11.5</v>
      </c>
      <c r="L82" s="176">
        <f t="shared" si="43"/>
        <v>0</v>
      </c>
      <c r="M82" s="172" t="s">
        <v>193</v>
      </c>
      <c r="N82" s="172">
        <f t="shared" si="30"/>
        <v>0.02</v>
      </c>
      <c r="O82" s="35">
        <f t="shared" si="50"/>
        <v>7</v>
      </c>
      <c r="P82" s="36">
        <f t="shared" si="31"/>
        <v>11.73</v>
      </c>
      <c r="Q82" s="43">
        <f t="shared" si="51"/>
        <v>2269.21700823212</v>
      </c>
      <c r="R82" s="43">
        <f t="shared" si="51"/>
        <v>1976.7037833334696</v>
      </c>
      <c r="S82" s="43">
        <f t="shared" si="51"/>
        <v>2170.5553991785496</v>
      </c>
      <c r="T82" s="43">
        <f t="shared" si="51"/>
        <v>2226.5390439978414</v>
      </c>
      <c r="U82" s="43">
        <f t="shared" si="51"/>
        <v>2108.8132256881122</v>
      </c>
      <c r="V82" s="43">
        <f t="shared" si="51"/>
        <v>2197.7537800175419</v>
      </c>
      <c r="W82" s="43">
        <f t="shared" si="51"/>
        <v>2290.7967854206313</v>
      </c>
      <c r="X82" s="43">
        <f t="shared" si="48"/>
        <v>2102.5473885937531</v>
      </c>
      <c r="Y82" s="43">
        <f t="shared" si="48"/>
        <v>2202.6686928125032</v>
      </c>
      <c r="Z82" s="43">
        <f t="shared" si="48"/>
        <v>2138.832644916512</v>
      </c>
      <c r="AA82" s="43">
        <f t="shared" si="48"/>
        <v>2054.3369469885888</v>
      </c>
      <c r="AB82" s="43">
        <f t="shared" si="48"/>
        <v>2246.9584160580143</v>
      </c>
      <c r="AC82" s="43">
        <f t="shared" si="32"/>
        <v>25985.723115237633</v>
      </c>
      <c r="AD82" s="126"/>
      <c r="AE82" s="127">
        <f t="shared" si="33"/>
        <v>1</v>
      </c>
      <c r="AF82" s="13">
        <f>VLOOKUP('Calculated Wages (ALL)'!AE82,'VacationDay-Hrly'!$A$2:$C$38,3,FALSE)</f>
        <v>5</v>
      </c>
    </row>
    <row r="83" spans="1:32" ht="12.75" customHeight="1" x14ac:dyDescent="0.3">
      <c r="A83" s="164">
        <f t="shared" si="49"/>
        <v>10</v>
      </c>
      <c r="B83" s="171" t="str">
        <f t="shared" si="40"/>
        <v>CN</v>
      </c>
      <c r="C83" s="164" t="str">
        <f t="shared" si="41"/>
        <v>I</v>
      </c>
      <c r="D83" s="164" t="str">
        <f t="shared" si="42"/>
        <v>F</v>
      </c>
      <c r="E83" s="173" t="s">
        <v>431</v>
      </c>
      <c r="F83" s="173">
        <v>10</v>
      </c>
      <c r="G83" s="173">
        <v>458</v>
      </c>
      <c r="H83" s="173" t="s">
        <v>83</v>
      </c>
      <c r="I83" s="164">
        <v>1</v>
      </c>
      <c r="J83" s="174" t="s">
        <v>194</v>
      </c>
      <c r="K83" s="175">
        <v>17.5</v>
      </c>
      <c r="L83" s="176">
        <f t="shared" si="43"/>
        <v>0</v>
      </c>
      <c r="M83" s="172" t="s">
        <v>195</v>
      </c>
      <c r="N83" s="172">
        <f t="shared" si="30"/>
        <v>0.02</v>
      </c>
      <c r="O83" s="35">
        <f t="shared" si="50"/>
        <v>6</v>
      </c>
      <c r="P83" s="36">
        <f t="shared" si="31"/>
        <v>17.850000000000001</v>
      </c>
      <c r="Q83" s="43">
        <f t="shared" si="51"/>
        <v>3453.1563168749653</v>
      </c>
      <c r="R83" s="43">
        <f t="shared" si="51"/>
        <v>3008.0274963770189</v>
      </c>
      <c r="S83" s="43">
        <f t="shared" si="51"/>
        <v>3303.0190857064886</v>
      </c>
      <c r="T83" s="43">
        <f t="shared" si="51"/>
        <v>3388.2115886923675</v>
      </c>
      <c r="U83" s="43">
        <f t="shared" si="51"/>
        <v>3209.0636043079971</v>
      </c>
      <c r="V83" s="43">
        <f t="shared" si="51"/>
        <v>3411.2960846359238</v>
      </c>
      <c r="W83" s="43">
        <f t="shared" si="51"/>
        <v>3485.9951082487873</v>
      </c>
      <c r="X83" s="43">
        <f t="shared" si="48"/>
        <v>3199.528634816581</v>
      </c>
      <c r="Y83" s="43">
        <f t="shared" si="48"/>
        <v>3351.8871412364183</v>
      </c>
      <c r="Z83" s="43">
        <f t="shared" si="48"/>
        <v>3254.7453292207792</v>
      </c>
      <c r="AA83" s="43">
        <f t="shared" si="48"/>
        <v>3126.1649193304615</v>
      </c>
      <c r="AB83" s="43">
        <f t="shared" si="48"/>
        <v>3419.2845461752386</v>
      </c>
      <c r="AC83" s="43">
        <f t="shared" si="32"/>
        <v>39610.379855623025</v>
      </c>
      <c r="AD83" s="126"/>
      <c r="AE83" s="127">
        <f t="shared" si="33"/>
        <v>17</v>
      </c>
      <c r="AF83" s="13">
        <f>VLOOKUP('Calculated Wages (ALL)'!AE83,'VacationDay-Hrly'!$A$2:$C$38,3,FALSE)</f>
        <v>20</v>
      </c>
    </row>
    <row r="84" spans="1:32" ht="12.75" customHeight="1" x14ac:dyDescent="0.3">
      <c r="A84" s="164">
        <f t="shared" si="49"/>
        <v>10</v>
      </c>
      <c r="B84" s="171" t="str">
        <f t="shared" si="40"/>
        <v>CN</v>
      </c>
      <c r="C84" s="164" t="str">
        <f t="shared" si="41"/>
        <v>I</v>
      </c>
      <c r="D84" s="164" t="str">
        <f t="shared" si="42"/>
        <v>F</v>
      </c>
      <c r="E84" s="173" t="s">
        <v>432</v>
      </c>
      <c r="F84" s="173">
        <v>10</v>
      </c>
      <c r="G84" s="173">
        <v>458</v>
      </c>
      <c r="H84" s="173" t="s">
        <v>83</v>
      </c>
      <c r="I84" s="164" t="s">
        <v>8</v>
      </c>
      <c r="J84" s="174" t="s">
        <v>196</v>
      </c>
      <c r="K84" s="175">
        <v>18.920000000000002</v>
      </c>
      <c r="L84" s="176">
        <f t="shared" si="43"/>
        <v>0.35</v>
      </c>
      <c r="M84" s="172" t="s">
        <v>197</v>
      </c>
      <c r="N84" s="172">
        <f t="shared" si="30"/>
        <v>0.02</v>
      </c>
      <c r="O84" s="35">
        <f t="shared" si="50"/>
        <v>5</v>
      </c>
      <c r="P84" s="36">
        <f t="shared" si="31"/>
        <v>19.648400000000002</v>
      </c>
      <c r="Q84" s="43">
        <f t="shared" si="51"/>
        <v>3733.3552865871052</v>
      </c>
      <c r="R84" s="43">
        <f t="shared" si="51"/>
        <v>3252.1074417973259</v>
      </c>
      <c r="S84" s="43">
        <f t="shared" si="51"/>
        <v>3571.0354915181006</v>
      </c>
      <c r="T84" s="43">
        <f t="shared" si="51"/>
        <v>3663.1407576034053</v>
      </c>
      <c r="U84" s="43">
        <f t="shared" si="51"/>
        <v>3603.0265898791577</v>
      </c>
      <c r="V84" s="43">
        <f t="shared" si="51"/>
        <v>3754.9865540257974</v>
      </c>
      <c r="W84" s="43">
        <f t="shared" si="51"/>
        <v>3837.2115565778977</v>
      </c>
      <c r="X84" s="43">
        <f t="shared" ref="X84:AB90" si="52">IF($C84="I",IF(X$1&lt;$O84,$K84*X$6*8*(1+X$9)*(1+VLOOKUP($G84,$I$2:$N$7,6,FALSE)),$P84*X$6*8*(1+X$9)*(1+VLOOKUP($G84,$I$2:$N$7,6,FALSE))),$P84*X$6*8*(1+X$7)*(1-X$8))</f>
        <v>3521.8833853406227</v>
      </c>
      <c r="Y84" s="43">
        <f t="shared" si="52"/>
        <v>3689.5921179758902</v>
      </c>
      <c r="Z84" s="43">
        <f t="shared" si="52"/>
        <v>3582.6632003731966</v>
      </c>
      <c r="AA84" s="43">
        <f t="shared" si="52"/>
        <v>3441.1282241441254</v>
      </c>
      <c r="AB84" s="43">
        <f t="shared" si="52"/>
        <v>3763.7798586593599</v>
      </c>
      <c r="AC84" s="43">
        <f t="shared" si="32"/>
        <v>43413.910464481974</v>
      </c>
      <c r="AD84" s="126"/>
      <c r="AE84" s="127">
        <f t="shared" si="33"/>
        <v>21</v>
      </c>
      <c r="AF84" s="13">
        <f>VLOOKUP('Calculated Wages (ALL)'!AE84,'VacationDay-Hrly'!$A$2:$C$38,3,FALSE)</f>
        <v>20</v>
      </c>
    </row>
    <row r="85" spans="1:32" ht="12.75" customHeight="1" x14ac:dyDescent="0.3">
      <c r="A85" s="164">
        <f t="shared" si="49"/>
        <v>10</v>
      </c>
      <c r="B85" s="171" t="str">
        <f t="shared" si="40"/>
        <v>CN</v>
      </c>
      <c r="C85" s="164" t="str">
        <f t="shared" si="41"/>
        <v>I</v>
      </c>
      <c r="D85" s="164" t="str">
        <f t="shared" si="42"/>
        <v>F</v>
      </c>
      <c r="E85" s="173" t="s">
        <v>433</v>
      </c>
      <c r="F85" s="173">
        <v>10</v>
      </c>
      <c r="G85" s="173">
        <v>458</v>
      </c>
      <c r="H85" s="173" t="s">
        <v>83</v>
      </c>
      <c r="I85" s="164">
        <v>1</v>
      </c>
      <c r="J85" s="174" t="s">
        <v>198</v>
      </c>
      <c r="K85" s="175">
        <v>29.29</v>
      </c>
      <c r="L85" s="176">
        <f t="shared" si="43"/>
        <v>0</v>
      </c>
      <c r="M85" s="172" t="s">
        <v>199</v>
      </c>
      <c r="N85" s="172">
        <f t="shared" si="30"/>
        <v>0.02</v>
      </c>
      <c r="O85" s="35">
        <f t="shared" si="50"/>
        <v>8</v>
      </c>
      <c r="P85" s="36">
        <f t="shared" si="31"/>
        <v>29.875799999999998</v>
      </c>
      <c r="Q85" s="43">
        <f t="shared" si="51"/>
        <v>5779.5970583581557</v>
      </c>
      <c r="R85" s="43">
        <f t="shared" si="51"/>
        <v>5034.5785925075934</v>
      </c>
      <c r="S85" s="43">
        <f t="shared" si="51"/>
        <v>5528.3102297338883</v>
      </c>
      <c r="T85" s="43">
        <f t="shared" si="51"/>
        <v>5670.8981390171111</v>
      </c>
      <c r="U85" s="43">
        <f t="shared" si="51"/>
        <v>5371.0555982960714</v>
      </c>
      <c r="V85" s="43">
        <f t="shared" si="51"/>
        <v>5597.5833231925044</v>
      </c>
      <c r="W85" s="43">
        <f t="shared" si="51"/>
        <v>5720.1566790256002</v>
      </c>
      <c r="X85" s="43">
        <f t="shared" si="52"/>
        <v>5355.096783644437</v>
      </c>
      <c r="Y85" s="43">
        <f t="shared" si="52"/>
        <v>5610.1013923894097</v>
      </c>
      <c r="Z85" s="43">
        <f t="shared" si="52"/>
        <v>5447.513753878663</v>
      </c>
      <c r="AA85" s="43">
        <f t="shared" si="52"/>
        <v>5232.3068849822403</v>
      </c>
      <c r="AB85" s="43">
        <f t="shared" si="52"/>
        <v>5722.9053918555837</v>
      </c>
      <c r="AC85" s="43">
        <f t="shared" si="32"/>
        <v>66070.103826881255</v>
      </c>
      <c r="AD85" s="126"/>
      <c r="AE85" s="127">
        <f t="shared" si="33"/>
        <v>3</v>
      </c>
      <c r="AF85" s="13">
        <f>VLOOKUP('Calculated Wages (ALL)'!AE85,'VacationDay-Hrly'!$A$2:$C$38,3,FALSE)</f>
        <v>10</v>
      </c>
    </row>
    <row r="86" spans="1:32" x14ac:dyDescent="0.3">
      <c r="A86" s="164">
        <f t="shared" si="49"/>
        <v>10</v>
      </c>
      <c r="B86" s="171" t="str">
        <f>VLOOKUP(A86,WH_LU,3,FALSE)</f>
        <v>CN</v>
      </c>
      <c r="C86" s="164" t="str">
        <f t="shared" si="41"/>
        <v>I</v>
      </c>
      <c r="D86" s="164" t="str">
        <f t="shared" si="42"/>
        <v>F</v>
      </c>
      <c r="E86" s="173" t="s">
        <v>434</v>
      </c>
      <c r="F86" s="173">
        <v>10</v>
      </c>
      <c r="G86" s="173">
        <v>458</v>
      </c>
      <c r="H86" s="173" t="s">
        <v>83</v>
      </c>
      <c r="I86" s="164">
        <v>1</v>
      </c>
      <c r="J86" s="174" t="s">
        <v>200</v>
      </c>
      <c r="K86" s="175">
        <v>16.27</v>
      </c>
      <c r="L86" s="176">
        <f t="shared" si="43"/>
        <v>0</v>
      </c>
      <c r="M86" s="172" t="s">
        <v>175</v>
      </c>
      <c r="N86" s="172">
        <f>IF(H86="H",N$12,IF(H86="S",O$12,"error"))</f>
        <v>0.02</v>
      </c>
      <c r="O86" s="35">
        <f t="shared" si="50"/>
        <v>10</v>
      </c>
      <c r="P86" s="36">
        <f t="shared" si="31"/>
        <v>16.595400000000001</v>
      </c>
      <c r="Q86" s="43">
        <f t="shared" si="51"/>
        <v>3210.4487586031819</v>
      </c>
      <c r="R86" s="43">
        <f t="shared" si="51"/>
        <v>2796.6061352030911</v>
      </c>
      <c r="S86" s="43">
        <f t="shared" si="51"/>
        <v>3070.8640299682611</v>
      </c>
      <c r="T86" s="43">
        <f t="shared" si="51"/>
        <v>3150.0687170299898</v>
      </c>
      <c r="U86" s="43">
        <f t="shared" si="51"/>
        <v>2983.5122766909208</v>
      </c>
      <c r="V86" s="43">
        <f t="shared" si="51"/>
        <v>3109.3438261639481</v>
      </c>
      <c r="W86" s="43">
        <f t="shared" si="51"/>
        <v>3177.4308353617794</v>
      </c>
      <c r="X86" s="43">
        <f t="shared" si="52"/>
        <v>2916.3210581773542</v>
      </c>
      <c r="Y86" s="43">
        <f t="shared" si="52"/>
        <v>3055.193489519133</v>
      </c>
      <c r="Z86" s="43">
        <f t="shared" si="52"/>
        <v>3025.9832289384049</v>
      </c>
      <c r="AA86" s="43">
        <f t="shared" si="52"/>
        <v>2906.4401850003778</v>
      </c>
      <c r="AB86" s="43">
        <f t="shared" si="52"/>
        <v>3178.9576895012078</v>
      </c>
      <c r="AC86" s="43">
        <f>SUM(Q86:AB86)</f>
        <v>36581.170230157644</v>
      </c>
      <c r="AD86" s="126"/>
      <c r="AE86" s="127">
        <f t="shared" si="33"/>
        <v>26</v>
      </c>
      <c r="AF86" s="13">
        <f>VLOOKUP('Calculated Wages (ALL)'!AE86,'VacationDay-Hrly'!$A$2:$C$38,3,FALSE)</f>
        <v>20</v>
      </c>
    </row>
    <row r="87" spans="1:32" x14ac:dyDescent="0.3">
      <c r="A87" s="164">
        <f t="shared" si="49"/>
        <v>10</v>
      </c>
      <c r="B87" s="171" t="str">
        <f>VLOOKUP(A87,WH_LU,3,FALSE)</f>
        <v>CN</v>
      </c>
      <c r="C87" s="164" t="str">
        <f t="shared" si="41"/>
        <v>I</v>
      </c>
      <c r="D87" s="164" t="str">
        <f t="shared" si="42"/>
        <v>F</v>
      </c>
      <c r="E87" s="173" t="s">
        <v>435</v>
      </c>
      <c r="F87" s="173">
        <v>10</v>
      </c>
      <c r="G87" s="173">
        <v>458</v>
      </c>
      <c r="H87" s="173" t="s">
        <v>83</v>
      </c>
      <c r="I87" s="164" t="s">
        <v>8</v>
      </c>
      <c r="J87" s="174" t="s">
        <v>201</v>
      </c>
      <c r="K87" s="175">
        <v>13.04</v>
      </c>
      <c r="L87" s="176">
        <f t="shared" si="43"/>
        <v>0.35</v>
      </c>
      <c r="M87" s="172" t="s">
        <v>202</v>
      </c>
      <c r="N87" s="172">
        <f>IF(H87="H",N$12,IF(H87="S",O$12,"error"))</f>
        <v>0.02</v>
      </c>
      <c r="O87" s="35">
        <f t="shared" si="50"/>
        <v>10</v>
      </c>
      <c r="P87" s="36">
        <f t="shared" ref="P87:P90" si="53">(K87*(1+N87))+L87</f>
        <v>13.650799999999998</v>
      </c>
      <c r="Q87" s="43">
        <f t="shared" si="51"/>
        <v>2573.0947641171169</v>
      </c>
      <c r="R87" s="43">
        <f t="shared" si="51"/>
        <v>2241.4102030146469</v>
      </c>
      <c r="S87" s="43">
        <f t="shared" si="51"/>
        <v>2461.2210787207205</v>
      </c>
      <c r="T87" s="43">
        <f t="shared" si="51"/>
        <v>2524.7016638027699</v>
      </c>
      <c r="U87" s="43">
        <f t="shared" si="51"/>
        <v>2391.2108228672159</v>
      </c>
      <c r="V87" s="43">
        <f t="shared" si="51"/>
        <v>2492.0616775155427</v>
      </c>
      <c r="W87" s="43">
        <f t="shared" si="51"/>
        <v>2546.6317205358082</v>
      </c>
      <c r="X87" s="43">
        <f t="shared" si="52"/>
        <v>2337.3587337819727</v>
      </c>
      <c r="Y87" s="43">
        <f t="shared" si="52"/>
        <v>2448.6615306287331</v>
      </c>
      <c r="Z87" s="43">
        <f t="shared" si="52"/>
        <v>2489.0687697550143</v>
      </c>
      <c r="AA87" s="43">
        <f t="shared" si="52"/>
        <v>2390.7368112490899</v>
      </c>
      <c r="AB87" s="43">
        <f t="shared" si="52"/>
        <v>2614.9002511444787</v>
      </c>
      <c r="AC87" s="43">
        <f>SUM(Q87:AB87)</f>
        <v>29511.058027133105</v>
      </c>
      <c r="AD87" s="126"/>
      <c r="AE87" s="127">
        <f>2020-YEAR(J87)</f>
        <v>1</v>
      </c>
      <c r="AF87" s="13">
        <f>VLOOKUP('Calculated Wages (ALL)'!AE87,'VacationDay-Hrly'!$A$2:$C$38,3,FALSE)</f>
        <v>5</v>
      </c>
    </row>
    <row r="88" spans="1:32" x14ac:dyDescent="0.3">
      <c r="A88" s="164">
        <f t="shared" si="49"/>
        <v>10</v>
      </c>
      <c r="B88" s="171" t="str">
        <f>VLOOKUP(A88,WH_LU,3,FALSE)</f>
        <v>CN</v>
      </c>
      <c r="C88" s="164" t="str">
        <f t="shared" si="41"/>
        <v>I</v>
      </c>
      <c r="D88" s="164" t="str">
        <f t="shared" si="42"/>
        <v>F</v>
      </c>
      <c r="E88" s="173" t="s">
        <v>436</v>
      </c>
      <c r="F88" s="173">
        <v>10</v>
      </c>
      <c r="G88" s="173">
        <v>458</v>
      </c>
      <c r="H88" s="173" t="s">
        <v>83</v>
      </c>
      <c r="I88" s="164">
        <v>1</v>
      </c>
      <c r="J88" s="174" t="s">
        <v>203</v>
      </c>
      <c r="K88" s="175">
        <v>21.62</v>
      </c>
      <c r="L88" s="176">
        <f t="shared" si="43"/>
        <v>0</v>
      </c>
      <c r="M88" s="172" t="s">
        <v>204</v>
      </c>
      <c r="N88" s="172">
        <f>IF(H88="H",N$12,IF(H88="S",O$12,"error"))</f>
        <v>0.02</v>
      </c>
      <c r="O88" s="35">
        <f t="shared" si="50"/>
        <v>2</v>
      </c>
      <c r="P88" s="36">
        <f t="shared" si="53"/>
        <v>22.052400000000002</v>
      </c>
      <c r="Q88" s="43">
        <f t="shared" si="51"/>
        <v>4266.1279754763855</v>
      </c>
      <c r="R88" s="43">
        <f t="shared" si="51"/>
        <v>3790.5271749202616</v>
      </c>
      <c r="S88" s="43">
        <f t="shared" si="51"/>
        <v>4162.2570334647871</v>
      </c>
      <c r="T88" s="43">
        <f t="shared" si="51"/>
        <v>4269.6112707702614</v>
      </c>
      <c r="U88" s="43">
        <f t="shared" si="51"/>
        <v>4043.8602415795244</v>
      </c>
      <c r="V88" s="43">
        <f t="shared" si="51"/>
        <v>4214.4126485616389</v>
      </c>
      <c r="W88" s="43">
        <f t="shared" si="51"/>
        <v>4306.6979565907877</v>
      </c>
      <c r="X88" s="43">
        <f t="shared" si="52"/>
        <v>3952.7890905562563</v>
      </c>
      <c r="Y88" s="43">
        <f t="shared" si="52"/>
        <v>4141.017142487507</v>
      </c>
      <c r="Z88" s="43">
        <f t="shared" si="52"/>
        <v>4021.0053724430431</v>
      </c>
      <c r="AA88" s="43">
        <f t="shared" si="52"/>
        <v>3862.1534603385467</v>
      </c>
      <c r="AB88" s="43">
        <f t="shared" si="52"/>
        <v>4224.2818221890666</v>
      </c>
      <c r="AC88" s="43">
        <f>SUM(Q88:AB88)</f>
        <v>49254.741189378066</v>
      </c>
      <c r="AD88" s="126"/>
      <c r="AE88" s="127">
        <f>2020-YEAR(J88)</f>
        <v>7</v>
      </c>
      <c r="AF88" s="13">
        <f>VLOOKUP('Calculated Wages (ALL)'!AE88,'VacationDay-Hrly'!$A$2:$C$38,3,FALSE)</f>
        <v>10</v>
      </c>
    </row>
    <row r="89" spans="1:32" x14ac:dyDescent="0.3">
      <c r="A89" s="164">
        <f t="shared" si="49"/>
        <v>10</v>
      </c>
      <c r="B89" s="171" t="str">
        <f>VLOOKUP(A89,WH_LU,3,FALSE)</f>
        <v>CN</v>
      </c>
      <c r="C89" s="164" t="str">
        <f t="shared" si="41"/>
        <v>I</v>
      </c>
      <c r="D89" s="164" t="str">
        <f t="shared" si="42"/>
        <v>F</v>
      </c>
      <c r="E89" s="173" t="s">
        <v>437</v>
      </c>
      <c r="F89" s="173">
        <v>10</v>
      </c>
      <c r="G89" s="173">
        <v>458</v>
      </c>
      <c r="H89" s="173" t="s">
        <v>83</v>
      </c>
      <c r="I89" s="164">
        <v>1</v>
      </c>
      <c r="J89" s="174" t="s">
        <v>153</v>
      </c>
      <c r="K89" s="175">
        <v>20.27</v>
      </c>
      <c r="L89" s="176">
        <f t="shared" si="43"/>
        <v>0</v>
      </c>
      <c r="M89" s="172" t="s">
        <v>154</v>
      </c>
      <c r="N89" s="172">
        <f>IF(H89="H",N$12,IF(H89="S",O$12,"error"))</f>
        <v>0.02</v>
      </c>
      <c r="O89" s="35">
        <f t="shared" si="50"/>
        <v>8</v>
      </c>
      <c r="P89" s="36">
        <f t="shared" si="53"/>
        <v>20.6754</v>
      </c>
      <c r="Q89" s="43">
        <f t="shared" si="51"/>
        <v>3999.7416310317453</v>
      </c>
      <c r="R89" s="43">
        <f t="shared" si="51"/>
        <v>3484.1552772321243</v>
      </c>
      <c r="S89" s="43">
        <f t="shared" si="51"/>
        <v>3825.8398209868869</v>
      </c>
      <c r="T89" s="43">
        <f t="shared" si="51"/>
        <v>3924.5170801596737</v>
      </c>
      <c r="U89" s="43">
        <f t="shared" si="51"/>
        <v>3717.0125291041777</v>
      </c>
      <c r="V89" s="43">
        <f t="shared" si="51"/>
        <v>3873.7799235613538</v>
      </c>
      <c r="W89" s="43">
        <f t="shared" si="51"/>
        <v>3958.6062097592667</v>
      </c>
      <c r="X89" s="43">
        <f t="shared" si="52"/>
        <v>3705.96831015612</v>
      </c>
      <c r="Y89" s="43">
        <f t="shared" si="52"/>
        <v>3882.4429915921251</v>
      </c>
      <c r="Z89" s="43">
        <f t="shared" si="52"/>
        <v>3769.925018474582</v>
      </c>
      <c r="AA89" s="43">
        <f t="shared" si="52"/>
        <v>3620.9921665616257</v>
      </c>
      <c r="AB89" s="43">
        <f t="shared" si="52"/>
        <v>3960.5084429126905</v>
      </c>
      <c r="AC89" s="43">
        <f>SUM(Q89:AB89)</f>
        <v>45723.489401532373</v>
      </c>
      <c r="AD89" s="126"/>
      <c r="AE89" s="127">
        <f>2020-YEAR(J89)</f>
        <v>1</v>
      </c>
      <c r="AF89" s="13">
        <f>VLOOKUP('Calculated Wages (ALL)'!AE89,'VacationDay-Hrly'!$A$2:$C$38,3,FALSE)</f>
        <v>5</v>
      </c>
    </row>
    <row r="90" spans="1:32" x14ac:dyDescent="0.3">
      <c r="A90" s="164">
        <f>+F90</f>
        <v>10</v>
      </c>
      <c r="B90" s="171" t="str">
        <f>VLOOKUP(A90,WH_LU,3,FALSE)</f>
        <v>CN</v>
      </c>
      <c r="C90" s="164" t="str">
        <f>IF(H90="S","S",VLOOKUP(G90,dept_lu,2,FALSE))</f>
        <v>I</v>
      </c>
      <c r="D90" s="164" t="str">
        <f>IF(H90="H",VLOOKUP(G90,dept_lu,3,FALSE),"F")</f>
        <v>F</v>
      </c>
      <c r="E90" s="173" t="s">
        <v>438</v>
      </c>
      <c r="F90" s="173">
        <v>10</v>
      </c>
      <c r="G90" s="173">
        <v>458</v>
      </c>
      <c r="H90" s="173" t="s">
        <v>83</v>
      </c>
      <c r="I90" s="164" t="s">
        <v>12</v>
      </c>
      <c r="J90" s="174" t="s">
        <v>205</v>
      </c>
      <c r="K90" s="40">
        <v>20.9</v>
      </c>
      <c r="L90" s="176">
        <f t="shared" si="43"/>
        <v>0.5</v>
      </c>
      <c r="M90" s="172">
        <v>43837</v>
      </c>
      <c r="N90" s="172">
        <f>IF(H90="H",N$12,IF(H90="S",O$12,"error"))</f>
        <v>0.02</v>
      </c>
      <c r="O90" s="35">
        <f t="shared" si="50"/>
        <v>1</v>
      </c>
      <c r="P90" s="36">
        <f t="shared" si="53"/>
        <v>21.817999999999998</v>
      </c>
      <c r="Q90" s="43">
        <f t="shared" si="51"/>
        <v>4305.1979726615991</v>
      </c>
      <c r="R90" s="43">
        <f t="shared" si="51"/>
        <v>3750.2367951973592</v>
      </c>
      <c r="S90" s="43">
        <f t="shared" si="51"/>
        <v>4118.0154521110953</v>
      </c>
      <c r="T90" s="43">
        <f t="shared" si="51"/>
        <v>4224.2285966908612</v>
      </c>
      <c r="U90" s="43">
        <f t="shared" si="51"/>
        <v>4000.877126788107</v>
      </c>
      <c r="V90" s="43">
        <f t="shared" si="51"/>
        <v>4169.6166932541501</v>
      </c>
      <c r="W90" s="43">
        <f t="shared" si="51"/>
        <v>4260.9210796510934</v>
      </c>
      <c r="X90" s="43">
        <f t="shared" si="52"/>
        <v>3910.7739918447141</v>
      </c>
      <c r="Y90" s="43">
        <f t="shared" si="52"/>
        <v>4097.0013247897014</v>
      </c>
      <c r="Z90" s="43">
        <f t="shared" si="52"/>
        <v>3978.2651872794936</v>
      </c>
      <c r="AA90" s="43">
        <f t="shared" si="52"/>
        <v>3821.1017484566937</v>
      </c>
      <c r="AB90" s="43">
        <f t="shared" si="52"/>
        <v>4179.3809651793472</v>
      </c>
      <c r="AC90" s="43">
        <f>SUM(Q90:AB90)</f>
        <v>48815.616933904217</v>
      </c>
      <c r="AD90" s="126"/>
      <c r="AE90" s="130">
        <f>2020-YEAR(J90)</f>
        <v>1</v>
      </c>
      <c r="AF90" s="16">
        <f>VLOOKUP('Calculated Wages (ALL)'!AE90,'VacationDay-Hrly'!$A$2:$C$38,3,FALSE)</f>
        <v>5</v>
      </c>
    </row>
    <row r="91" spans="1:32" x14ac:dyDescent="0.3">
      <c r="A91" s="7"/>
      <c r="B91" s="7"/>
      <c r="C91" s="7"/>
      <c r="D91" s="7"/>
      <c r="K91" s="123"/>
      <c r="L91" s="123"/>
      <c r="M91" s="123"/>
      <c r="N91" s="123"/>
      <c r="O91" s="123"/>
      <c r="P91" s="123"/>
      <c r="Q91" s="123"/>
      <c r="R91" s="123"/>
      <c r="S91" s="123"/>
      <c r="T91" s="123"/>
      <c r="U91" s="123"/>
      <c r="V91" s="123"/>
      <c r="W91" s="123"/>
      <c r="X91" s="123"/>
      <c r="Y91" s="123"/>
      <c r="Z91" s="123"/>
      <c r="AA91" s="123"/>
      <c r="AB91" s="123"/>
      <c r="AE91" s="128"/>
    </row>
    <row r="92" spans="1:32" x14ac:dyDescent="0.3">
      <c r="A92" s="7"/>
      <c r="B92" s="7"/>
      <c r="C92" s="7"/>
      <c r="D92" s="7"/>
      <c r="F92" s="12"/>
      <c r="G92" s="12"/>
      <c r="H92" s="12"/>
      <c r="I92" s="12"/>
      <c r="K92" s="12"/>
      <c r="L92" s="12"/>
      <c r="M92" s="12"/>
      <c r="N92" s="12"/>
      <c r="O92" s="12"/>
      <c r="P92" s="12"/>
      <c r="Q92" s="12"/>
      <c r="R92" s="12"/>
      <c r="S92" s="12"/>
      <c r="T92" s="12"/>
      <c r="U92" s="12"/>
      <c r="V92" s="12"/>
      <c r="W92" s="12"/>
      <c r="X92" s="12"/>
      <c r="Y92" s="12"/>
      <c r="Z92" s="12"/>
      <c r="AA92" s="12"/>
      <c r="AB92" s="12"/>
      <c r="AE92" s="128"/>
    </row>
    <row r="93" spans="1:32" x14ac:dyDescent="0.3">
      <c r="A93" s="7"/>
      <c r="B93" s="7"/>
      <c r="C93" s="7"/>
      <c r="D93" s="7"/>
      <c r="F93" s="12"/>
      <c r="G93" s="12"/>
      <c r="H93" s="12"/>
      <c r="I93" s="12"/>
      <c r="K93" s="12"/>
      <c r="L93" s="12"/>
      <c r="M93" s="12"/>
      <c r="N93" s="12"/>
      <c r="O93" s="12"/>
      <c r="P93" s="12"/>
      <c r="Q93" s="12"/>
      <c r="R93" s="12"/>
      <c r="S93" s="12"/>
      <c r="T93" s="12"/>
      <c r="U93" s="12"/>
      <c r="V93" s="12"/>
      <c r="W93" s="12"/>
      <c r="X93" s="12"/>
      <c r="Y93" s="12"/>
      <c r="Z93" s="12"/>
      <c r="AA93" s="12"/>
      <c r="AB93" s="12"/>
      <c r="AE93" s="128"/>
    </row>
    <row r="94" spans="1:32" x14ac:dyDescent="0.3">
      <c r="A94" s="7"/>
      <c r="B94" s="7"/>
      <c r="C94" s="7"/>
      <c r="D94" s="7"/>
      <c r="F94" s="12"/>
      <c r="G94" s="12"/>
      <c r="H94" s="12"/>
      <c r="I94" s="12"/>
      <c r="L94" s="12"/>
      <c r="M94" s="12"/>
      <c r="N94" s="12"/>
      <c r="O94" s="12"/>
      <c r="P94" s="12"/>
      <c r="Q94" s="12"/>
      <c r="R94" s="12"/>
      <c r="S94" s="12"/>
      <c r="T94" s="12"/>
      <c r="U94" s="12"/>
      <c r="V94" s="12"/>
      <c r="W94" s="12"/>
      <c r="X94" s="12"/>
      <c r="Y94" s="12"/>
      <c r="Z94" s="12"/>
      <c r="AA94" s="12"/>
      <c r="AB94" s="12"/>
      <c r="AE94" s="128"/>
    </row>
    <row r="95" spans="1:32" x14ac:dyDescent="0.3">
      <c r="A95" s="7"/>
      <c r="B95" s="7"/>
      <c r="C95" s="7"/>
      <c r="D95" s="7"/>
      <c r="F95" s="12"/>
      <c r="G95" s="12"/>
      <c r="H95" s="12"/>
      <c r="I95" s="12"/>
      <c r="L95" s="12"/>
      <c r="M95" s="12"/>
      <c r="N95" s="12"/>
      <c r="O95" s="12"/>
      <c r="P95" s="12"/>
      <c r="Q95" s="12"/>
      <c r="R95" s="12"/>
      <c r="S95" s="12"/>
      <c r="T95" s="12"/>
      <c r="U95" s="12"/>
      <c r="V95" s="12"/>
      <c r="W95" s="12"/>
      <c r="X95" s="12"/>
      <c r="Y95" s="12"/>
      <c r="Z95" s="12"/>
      <c r="AA95" s="12"/>
      <c r="AB95" s="12"/>
      <c r="AE95" s="128"/>
    </row>
    <row r="96" spans="1:32" x14ac:dyDescent="0.3">
      <c r="A96" s="7"/>
      <c r="B96" s="7"/>
      <c r="C96" s="7"/>
      <c r="D96" s="7"/>
      <c r="F96" s="12"/>
      <c r="G96" s="12"/>
      <c r="H96" s="12"/>
      <c r="I96" s="12"/>
      <c r="L96" s="12"/>
      <c r="M96" s="12"/>
      <c r="N96" s="12"/>
      <c r="O96" s="12"/>
      <c r="P96" s="12"/>
      <c r="Q96" s="12"/>
      <c r="R96" s="12"/>
      <c r="S96" s="12"/>
      <c r="T96" s="12"/>
      <c r="U96" s="12"/>
      <c r="V96" s="12"/>
      <c r="W96" s="12"/>
      <c r="X96" s="12"/>
      <c r="Y96" s="12"/>
      <c r="Z96" s="12"/>
      <c r="AA96" s="12"/>
      <c r="AB96" s="12"/>
      <c r="AE96" s="128"/>
    </row>
    <row r="97" spans="1:31" x14ac:dyDescent="0.3">
      <c r="A97" s="7"/>
      <c r="B97" s="7"/>
      <c r="C97" s="7"/>
      <c r="D97" s="7"/>
      <c r="F97" s="12"/>
      <c r="G97" s="12"/>
      <c r="H97" s="12"/>
      <c r="I97" s="12"/>
      <c r="L97" s="12"/>
      <c r="M97" s="12"/>
      <c r="N97" s="12"/>
      <c r="O97" s="12"/>
      <c r="P97" s="12"/>
      <c r="Q97" s="12"/>
      <c r="R97" s="12"/>
      <c r="S97" s="12"/>
      <c r="T97" s="12"/>
      <c r="U97" s="12"/>
      <c r="V97" s="12"/>
      <c r="W97" s="12"/>
      <c r="X97" s="12"/>
      <c r="Y97" s="12"/>
      <c r="Z97" s="12"/>
      <c r="AA97" s="12"/>
      <c r="AB97" s="12"/>
      <c r="AE97" s="128"/>
    </row>
    <row r="98" spans="1:31" x14ac:dyDescent="0.3">
      <c r="A98" s="7"/>
      <c r="B98" s="7"/>
      <c r="C98" s="7"/>
      <c r="D98" s="7"/>
      <c r="F98" s="12"/>
      <c r="G98" s="12"/>
      <c r="H98" s="12"/>
      <c r="I98" s="12"/>
      <c r="L98" s="12"/>
      <c r="M98" s="12"/>
      <c r="N98" s="12"/>
      <c r="O98" s="12"/>
      <c r="P98" s="12"/>
      <c r="Q98" s="12"/>
      <c r="R98" s="12"/>
      <c r="S98" s="12"/>
      <c r="T98" s="12"/>
      <c r="U98" s="12"/>
      <c r="V98" s="12"/>
      <c r="W98" s="12"/>
      <c r="X98" s="12"/>
      <c r="Y98" s="12"/>
      <c r="Z98" s="12"/>
      <c r="AA98" s="12"/>
      <c r="AB98" s="12"/>
      <c r="AE98" s="128"/>
    </row>
    <row r="99" spans="1:31" x14ac:dyDescent="0.3">
      <c r="A99" s="7"/>
      <c r="B99" s="7"/>
      <c r="C99" s="7"/>
      <c r="D99" s="7"/>
      <c r="F99" s="12"/>
      <c r="G99" s="12"/>
      <c r="H99" s="12"/>
      <c r="I99" s="12"/>
      <c r="L99" s="12"/>
      <c r="M99" s="12"/>
      <c r="N99" s="12"/>
      <c r="O99" s="12"/>
      <c r="P99" s="12"/>
      <c r="Q99" s="12"/>
      <c r="R99" s="12"/>
      <c r="S99" s="12"/>
      <c r="T99" s="12"/>
      <c r="U99" s="12"/>
      <c r="V99" s="12"/>
      <c r="W99" s="12"/>
      <c r="X99" s="12"/>
      <c r="Y99" s="12"/>
      <c r="Z99" s="12"/>
      <c r="AA99" s="12"/>
      <c r="AB99" s="12"/>
      <c r="AE99" s="128"/>
    </row>
    <row r="100" spans="1:31" x14ac:dyDescent="0.3">
      <c r="A100" s="7"/>
      <c r="B100" s="7"/>
      <c r="C100" s="7"/>
      <c r="D100" s="7"/>
      <c r="F100" s="12"/>
      <c r="G100" s="12"/>
      <c r="H100" s="12"/>
      <c r="I100" s="12"/>
      <c r="K100" s="12"/>
      <c r="L100" s="12"/>
      <c r="M100" s="12"/>
      <c r="N100" s="12"/>
      <c r="O100" s="12"/>
      <c r="P100" s="12"/>
      <c r="Q100" s="12"/>
      <c r="R100" s="12"/>
      <c r="S100" s="12"/>
      <c r="T100" s="12"/>
      <c r="U100" s="12"/>
      <c r="V100" s="12"/>
      <c r="W100" s="12"/>
      <c r="X100" s="12"/>
      <c r="Y100" s="12"/>
      <c r="Z100" s="12"/>
      <c r="AA100" s="12"/>
      <c r="AB100" s="12"/>
      <c r="AE100" s="128"/>
    </row>
    <row r="101" spans="1:31" x14ac:dyDescent="0.3">
      <c r="A101" s="7"/>
      <c r="B101" s="7"/>
      <c r="C101" s="7"/>
      <c r="D101" s="7"/>
      <c r="F101" s="12"/>
      <c r="G101" s="12"/>
      <c r="H101" s="12"/>
      <c r="I101" s="12"/>
      <c r="K101" s="12"/>
      <c r="L101" s="12"/>
      <c r="M101" s="12"/>
      <c r="N101" s="12"/>
      <c r="O101" s="12"/>
      <c r="P101" s="12"/>
      <c r="Q101" s="12"/>
      <c r="R101" s="12"/>
      <c r="S101" s="12"/>
      <c r="T101" s="12"/>
      <c r="U101" s="12"/>
      <c r="V101" s="12"/>
      <c r="W101" s="12"/>
      <c r="X101" s="12"/>
      <c r="Y101" s="12"/>
      <c r="Z101" s="12"/>
      <c r="AA101" s="12"/>
      <c r="AB101" s="12"/>
      <c r="AE101" s="128"/>
    </row>
    <row r="102" spans="1:31" x14ac:dyDescent="0.3">
      <c r="A102" s="7"/>
      <c r="B102" s="7"/>
      <c r="C102" s="7"/>
      <c r="D102" s="7"/>
      <c r="F102" s="12"/>
      <c r="G102" s="12"/>
      <c r="H102" s="12"/>
      <c r="I102" s="12"/>
      <c r="K102" s="12"/>
      <c r="L102" s="12"/>
      <c r="M102" s="12"/>
      <c r="N102" s="12"/>
      <c r="O102" s="12"/>
      <c r="P102" s="12"/>
      <c r="Q102" s="12"/>
      <c r="R102" s="12"/>
      <c r="S102" s="12"/>
      <c r="T102" s="12"/>
      <c r="U102" s="12"/>
      <c r="V102" s="12"/>
      <c r="W102" s="12"/>
      <c r="X102" s="12"/>
      <c r="Y102" s="12"/>
      <c r="Z102" s="12"/>
      <c r="AA102" s="12"/>
      <c r="AB102" s="12"/>
      <c r="AE102" s="128"/>
    </row>
    <row r="103" spans="1:31" x14ac:dyDescent="0.3">
      <c r="A103" s="7"/>
      <c r="B103" s="7"/>
      <c r="C103" s="7"/>
      <c r="D103" s="7"/>
      <c r="F103" s="12"/>
      <c r="G103" s="12"/>
      <c r="H103" s="12"/>
      <c r="I103" s="12"/>
      <c r="K103" s="12"/>
      <c r="L103" s="12"/>
      <c r="M103" s="12"/>
      <c r="N103" s="12"/>
      <c r="O103" s="12"/>
      <c r="P103" s="12"/>
      <c r="Q103" s="12"/>
      <c r="R103" s="12"/>
      <c r="S103" s="12"/>
      <c r="T103" s="12"/>
      <c r="U103" s="12"/>
      <c r="V103" s="12"/>
      <c r="W103" s="12"/>
      <c r="X103" s="12"/>
      <c r="Y103" s="12"/>
      <c r="Z103" s="12"/>
      <c r="AA103" s="12"/>
      <c r="AB103" s="12"/>
      <c r="AE103" s="128"/>
    </row>
    <row r="104" spans="1:31" x14ac:dyDescent="0.3">
      <c r="A104" s="7"/>
      <c r="B104" s="7"/>
      <c r="C104" s="7"/>
      <c r="D104" s="7"/>
      <c r="F104" s="12"/>
      <c r="G104" s="12"/>
      <c r="H104" s="12"/>
      <c r="I104" s="12"/>
      <c r="K104" s="12"/>
      <c r="L104" s="12"/>
      <c r="M104" s="12"/>
      <c r="N104" s="12"/>
      <c r="O104" s="12"/>
      <c r="P104" s="12"/>
      <c r="Q104" s="12"/>
      <c r="R104" s="12"/>
      <c r="S104" s="12"/>
      <c r="T104" s="12"/>
      <c r="U104" s="12"/>
      <c r="V104" s="12"/>
      <c r="W104" s="12"/>
      <c r="X104" s="12"/>
      <c r="Y104" s="12"/>
      <c r="Z104" s="12"/>
      <c r="AA104" s="12"/>
      <c r="AB104" s="12"/>
      <c r="AE104" s="128"/>
    </row>
    <row r="105" spans="1:31" x14ac:dyDescent="0.3">
      <c r="A105" s="7"/>
      <c r="B105" s="7"/>
      <c r="C105" s="7"/>
      <c r="D105" s="7"/>
      <c r="F105" s="12"/>
      <c r="G105" s="12"/>
      <c r="H105" s="12"/>
      <c r="I105" s="12"/>
      <c r="K105" s="12"/>
      <c r="L105" s="12"/>
      <c r="M105" s="12"/>
      <c r="N105" s="12"/>
      <c r="O105" s="12"/>
      <c r="P105" s="12"/>
      <c r="Q105" s="12"/>
      <c r="R105" s="12"/>
      <c r="S105" s="12"/>
      <c r="T105" s="12"/>
      <c r="U105" s="12"/>
      <c r="V105" s="12"/>
      <c r="W105" s="12"/>
      <c r="X105" s="12"/>
      <c r="Y105" s="12"/>
      <c r="Z105" s="12"/>
      <c r="AA105" s="12"/>
      <c r="AB105" s="12"/>
      <c r="AE105" s="128"/>
    </row>
    <row r="106" spans="1:31" x14ac:dyDescent="0.3">
      <c r="A106" s="7"/>
      <c r="B106" s="7"/>
      <c r="C106" s="7"/>
      <c r="D106" s="7"/>
      <c r="F106" s="12"/>
      <c r="G106" s="12"/>
      <c r="H106" s="12"/>
      <c r="I106" s="12"/>
      <c r="K106" s="12"/>
      <c r="L106" s="12"/>
      <c r="M106" s="12"/>
      <c r="N106" s="12"/>
      <c r="O106" s="12"/>
      <c r="P106" s="12"/>
      <c r="Q106" s="12"/>
      <c r="R106" s="12"/>
      <c r="S106" s="12"/>
      <c r="T106" s="12"/>
      <c r="U106" s="12"/>
      <c r="V106" s="12"/>
      <c r="W106" s="12"/>
      <c r="X106" s="12"/>
      <c r="Y106" s="12"/>
      <c r="Z106" s="12"/>
      <c r="AA106" s="12"/>
      <c r="AB106" s="12"/>
      <c r="AE106" s="128"/>
    </row>
    <row r="107" spans="1:31" x14ac:dyDescent="0.3">
      <c r="A107" s="7"/>
      <c r="B107" s="7"/>
      <c r="C107" s="7"/>
      <c r="D107" s="7"/>
      <c r="F107" s="12"/>
      <c r="G107" s="12"/>
      <c r="H107" s="12"/>
      <c r="I107" s="12"/>
      <c r="K107" s="12"/>
      <c r="L107" s="12"/>
      <c r="M107" s="12"/>
      <c r="N107" s="12"/>
      <c r="O107" s="12"/>
      <c r="P107" s="12"/>
      <c r="Q107" s="12"/>
      <c r="R107" s="12"/>
      <c r="S107" s="12"/>
      <c r="T107" s="12"/>
      <c r="U107" s="12"/>
      <c r="V107" s="12"/>
      <c r="W107" s="12"/>
      <c r="X107" s="12"/>
      <c r="Y107" s="12"/>
      <c r="Z107" s="12"/>
      <c r="AA107" s="12"/>
      <c r="AB107" s="12"/>
      <c r="AE107" s="128"/>
    </row>
    <row r="108" spans="1:31" x14ac:dyDescent="0.3">
      <c r="A108" s="7"/>
      <c r="B108" s="7"/>
      <c r="C108" s="7"/>
      <c r="D108" s="7"/>
      <c r="F108" s="12"/>
      <c r="G108" s="12"/>
      <c r="H108" s="12"/>
      <c r="I108" s="12"/>
      <c r="K108" s="12"/>
      <c r="L108" s="12"/>
      <c r="M108" s="12"/>
      <c r="N108" s="12"/>
      <c r="O108" s="12"/>
      <c r="P108" s="12"/>
      <c r="Q108" s="12"/>
      <c r="R108" s="12"/>
      <c r="S108" s="12"/>
      <c r="T108" s="12"/>
      <c r="U108" s="12"/>
      <c r="V108" s="12"/>
      <c r="W108" s="12"/>
      <c r="X108" s="12"/>
      <c r="Y108" s="12"/>
      <c r="Z108" s="12"/>
      <c r="AA108" s="12"/>
      <c r="AB108" s="12"/>
      <c r="AE108" s="128"/>
    </row>
    <row r="109" spans="1:31" x14ac:dyDescent="0.3">
      <c r="A109" s="7"/>
      <c r="B109" s="7"/>
      <c r="C109" s="7"/>
      <c r="D109" s="7"/>
      <c r="F109" s="12"/>
      <c r="G109" s="12"/>
      <c r="H109" s="12"/>
      <c r="I109" s="12"/>
      <c r="K109" s="12"/>
      <c r="L109" s="12"/>
      <c r="M109" s="12"/>
      <c r="N109" s="12"/>
      <c r="O109" s="12"/>
      <c r="P109" s="12"/>
      <c r="Q109" s="12"/>
      <c r="R109" s="12"/>
      <c r="S109" s="12"/>
      <c r="T109" s="12"/>
      <c r="U109" s="12"/>
      <c r="V109" s="12"/>
      <c r="W109" s="12"/>
      <c r="X109" s="12"/>
      <c r="Y109" s="12"/>
      <c r="Z109" s="12"/>
      <c r="AA109" s="12"/>
      <c r="AB109" s="12"/>
      <c r="AE109" s="128"/>
    </row>
    <row r="110" spans="1:31" x14ac:dyDescent="0.3">
      <c r="A110" s="7"/>
      <c r="B110" s="7"/>
      <c r="C110" s="7"/>
      <c r="D110" s="7"/>
      <c r="F110" s="12"/>
      <c r="G110" s="12"/>
      <c r="H110" s="12"/>
      <c r="I110" s="12"/>
      <c r="K110" s="12"/>
      <c r="L110" s="12"/>
      <c r="M110" s="12"/>
      <c r="N110" s="12"/>
      <c r="O110" s="12"/>
      <c r="P110" s="12"/>
      <c r="Q110" s="12"/>
      <c r="R110" s="12"/>
      <c r="S110" s="12"/>
      <c r="T110" s="12"/>
      <c r="U110" s="12"/>
      <c r="V110" s="12"/>
      <c r="W110" s="12"/>
      <c r="X110" s="12"/>
      <c r="Y110" s="12"/>
      <c r="Z110" s="12"/>
      <c r="AA110" s="12"/>
      <c r="AB110" s="12"/>
      <c r="AE110" s="128"/>
    </row>
    <row r="111" spans="1:31" x14ac:dyDescent="0.3">
      <c r="A111" s="7"/>
      <c r="B111" s="7"/>
      <c r="C111" s="7"/>
      <c r="D111" s="7"/>
      <c r="F111" s="12"/>
      <c r="G111" s="12"/>
      <c r="H111" s="12"/>
      <c r="I111" s="12"/>
      <c r="K111" s="12"/>
      <c r="L111" s="12"/>
      <c r="M111" s="12"/>
      <c r="N111" s="12"/>
      <c r="O111" s="12"/>
      <c r="P111" s="12"/>
      <c r="Q111" s="12"/>
      <c r="R111" s="12"/>
      <c r="S111" s="12"/>
      <c r="T111" s="12"/>
      <c r="U111" s="12"/>
      <c r="V111" s="12"/>
      <c r="W111" s="12"/>
      <c r="X111" s="12"/>
      <c r="Y111" s="12"/>
      <c r="Z111" s="12"/>
      <c r="AA111" s="12"/>
      <c r="AB111" s="12"/>
      <c r="AE111" s="128"/>
    </row>
    <row r="112" spans="1:31" x14ac:dyDescent="0.3">
      <c r="A112" s="7"/>
      <c r="B112" s="7"/>
      <c r="C112" s="7"/>
      <c r="D112" s="7"/>
      <c r="F112" s="12"/>
      <c r="G112" s="12"/>
      <c r="H112" s="12"/>
      <c r="I112" s="12"/>
      <c r="K112" s="12"/>
      <c r="L112" s="12"/>
      <c r="M112" s="12"/>
      <c r="N112" s="12"/>
      <c r="O112" s="12"/>
      <c r="P112" s="12"/>
      <c r="Q112" s="12"/>
      <c r="R112" s="12"/>
      <c r="S112" s="12"/>
      <c r="T112" s="12"/>
      <c r="U112" s="12"/>
      <c r="V112" s="12"/>
      <c r="W112" s="12"/>
      <c r="X112" s="12"/>
      <c r="Y112" s="12"/>
      <c r="Z112" s="12"/>
      <c r="AA112" s="12"/>
      <c r="AB112" s="12"/>
      <c r="AE112" s="128"/>
    </row>
    <row r="113" spans="1:31" x14ac:dyDescent="0.3">
      <c r="A113" s="7"/>
      <c r="B113" s="7"/>
      <c r="C113" s="7"/>
      <c r="D113" s="7"/>
      <c r="F113" s="12"/>
      <c r="G113" s="12"/>
      <c r="H113" s="12"/>
      <c r="I113" s="12"/>
      <c r="K113" s="12"/>
      <c r="L113" s="12"/>
      <c r="M113" s="12"/>
      <c r="N113" s="12"/>
      <c r="O113" s="12"/>
      <c r="P113" s="12"/>
      <c r="Q113" s="12"/>
      <c r="R113" s="12"/>
      <c r="S113" s="12"/>
      <c r="T113" s="12"/>
      <c r="U113" s="12"/>
      <c r="V113" s="12"/>
      <c r="W113" s="12"/>
      <c r="X113" s="12"/>
      <c r="Y113" s="12"/>
      <c r="Z113" s="12"/>
      <c r="AA113" s="12"/>
      <c r="AB113" s="12"/>
      <c r="AE113" s="128"/>
    </row>
    <row r="114" spans="1:31" x14ac:dyDescent="0.3">
      <c r="A114" s="7"/>
      <c r="B114" s="7"/>
      <c r="C114" s="7"/>
      <c r="D114" s="7"/>
      <c r="F114" s="12"/>
      <c r="G114" s="12"/>
      <c r="H114" s="12"/>
      <c r="I114" s="12"/>
      <c r="K114" s="12"/>
      <c r="L114" s="12"/>
      <c r="M114" s="12"/>
      <c r="N114" s="12"/>
      <c r="O114" s="12"/>
      <c r="P114" s="12"/>
      <c r="Q114" s="12"/>
      <c r="R114" s="12"/>
      <c r="S114" s="12"/>
      <c r="T114" s="12"/>
      <c r="U114" s="12"/>
      <c r="V114" s="12"/>
      <c r="W114" s="12"/>
      <c r="X114" s="12"/>
      <c r="Y114" s="12"/>
      <c r="Z114" s="12"/>
      <c r="AA114" s="12"/>
      <c r="AB114" s="12"/>
      <c r="AE114" s="128"/>
    </row>
    <row r="115" spans="1:31" x14ac:dyDescent="0.3">
      <c r="A115" s="7"/>
      <c r="B115" s="7"/>
      <c r="C115" s="7"/>
      <c r="D115" s="7"/>
      <c r="F115" s="12"/>
      <c r="G115" s="12"/>
      <c r="H115" s="12"/>
      <c r="I115" s="12"/>
      <c r="K115" s="12"/>
      <c r="L115" s="12"/>
      <c r="M115" s="12"/>
      <c r="N115" s="12"/>
      <c r="O115" s="12"/>
      <c r="P115" s="12"/>
      <c r="Q115" s="12"/>
      <c r="R115" s="12"/>
      <c r="S115" s="12"/>
      <c r="T115" s="12"/>
      <c r="U115" s="12"/>
      <c r="V115" s="12"/>
      <c r="W115" s="12"/>
      <c r="X115" s="12"/>
      <c r="Y115" s="12"/>
      <c r="Z115" s="12"/>
      <c r="AA115" s="12"/>
      <c r="AB115" s="12"/>
      <c r="AE115" s="128"/>
    </row>
    <row r="116" spans="1:31" x14ac:dyDescent="0.3">
      <c r="A116" s="7"/>
      <c r="B116" s="7"/>
      <c r="C116" s="7"/>
      <c r="D116" s="7"/>
      <c r="F116" s="12"/>
      <c r="G116" s="12"/>
      <c r="H116" s="12"/>
      <c r="I116" s="12"/>
      <c r="K116" s="12"/>
      <c r="L116" s="12"/>
      <c r="M116" s="12"/>
      <c r="N116" s="12"/>
      <c r="O116" s="12"/>
      <c r="P116" s="12"/>
      <c r="Q116" s="12"/>
      <c r="R116" s="12"/>
      <c r="S116" s="12"/>
      <c r="T116" s="12"/>
      <c r="U116" s="12"/>
      <c r="V116" s="12"/>
      <c r="W116" s="12"/>
      <c r="X116" s="12"/>
      <c r="Y116" s="12"/>
      <c r="Z116" s="12"/>
      <c r="AA116" s="12"/>
      <c r="AB116" s="12"/>
      <c r="AE116" s="128"/>
    </row>
    <row r="117" spans="1:31" x14ac:dyDescent="0.3">
      <c r="A117" s="7"/>
      <c r="B117" s="7"/>
      <c r="C117" s="7"/>
      <c r="D117" s="7"/>
      <c r="F117" s="12"/>
      <c r="G117" s="12"/>
      <c r="H117" s="12"/>
      <c r="I117" s="12"/>
      <c r="K117" s="12"/>
      <c r="L117" s="12"/>
      <c r="M117" s="12"/>
      <c r="N117" s="12"/>
      <c r="O117" s="12"/>
      <c r="P117" s="12"/>
      <c r="Q117" s="12"/>
      <c r="R117" s="12"/>
      <c r="S117" s="12"/>
      <c r="T117" s="12"/>
      <c r="U117" s="12"/>
      <c r="V117" s="12"/>
      <c r="W117" s="12"/>
      <c r="X117" s="12"/>
      <c r="Y117" s="12"/>
      <c r="Z117" s="12"/>
      <c r="AA117" s="12"/>
      <c r="AB117" s="12"/>
      <c r="AE117" s="128"/>
    </row>
    <row r="118" spans="1:31" x14ac:dyDescent="0.3">
      <c r="A118" s="7"/>
      <c r="B118" s="7"/>
      <c r="C118" s="7"/>
      <c r="D118" s="7"/>
      <c r="F118" s="12"/>
      <c r="G118" s="12"/>
      <c r="H118" s="12"/>
      <c r="I118" s="12"/>
      <c r="K118" s="12"/>
      <c r="L118" s="12"/>
      <c r="M118" s="12"/>
      <c r="N118" s="12"/>
      <c r="O118" s="12"/>
      <c r="P118" s="12"/>
      <c r="Q118" s="12"/>
      <c r="R118" s="12"/>
      <c r="S118" s="12"/>
      <c r="T118" s="12"/>
      <c r="U118" s="12"/>
      <c r="V118" s="12"/>
      <c r="W118" s="12"/>
      <c r="X118" s="12"/>
      <c r="Y118" s="12"/>
      <c r="Z118" s="12"/>
      <c r="AA118" s="12"/>
      <c r="AB118" s="12"/>
      <c r="AE118" s="128"/>
    </row>
    <row r="119" spans="1:31" x14ac:dyDescent="0.3">
      <c r="A119" s="7"/>
      <c r="B119" s="7"/>
      <c r="C119" s="7"/>
      <c r="D119" s="7"/>
      <c r="F119" s="12"/>
      <c r="G119" s="12"/>
      <c r="H119" s="12"/>
      <c r="I119" s="12"/>
      <c r="K119" s="12"/>
      <c r="L119" s="12"/>
      <c r="M119" s="12"/>
      <c r="N119" s="12"/>
      <c r="O119" s="12"/>
      <c r="P119" s="12"/>
      <c r="Q119" s="12"/>
      <c r="R119" s="12"/>
      <c r="S119" s="12"/>
      <c r="T119" s="12"/>
      <c r="U119" s="12"/>
      <c r="V119" s="12"/>
      <c r="W119" s="12"/>
      <c r="X119" s="12"/>
      <c r="Y119" s="12"/>
      <c r="Z119" s="12"/>
      <c r="AA119" s="12"/>
      <c r="AB119" s="12"/>
      <c r="AE119" s="128"/>
    </row>
    <row r="120" spans="1:31" x14ac:dyDescent="0.3">
      <c r="A120" s="7"/>
      <c r="B120" s="7"/>
      <c r="C120" s="7"/>
      <c r="D120" s="7"/>
      <c r="F120" s="12"/>
      <c r="G120" s="12"/>
      <c r="H120" s="12"/>
      <c r="I120" s="12"/>
      <c r="K120" s="12"/>
      <c r="L120" s="12"/>
      <c r="M120" s="12"/>
      <c r="N120" s="12"/>
      <c r="O120" s="12"/>
      <c r="P120" s="12"/>
      <c r="Q120" s="12"/>
      <c r="R120" s="12"/>
      <c r="S120" s="12"/>
      <c r="T120" s="12"/>
      <c r="U120" s="12"/>
      <c r="V120" s="12"/>
      <c r="W120" s="12"/>
      <c r="X120" s="12"/>
      <c r="Y120" s="12"/>
      <c r="Z120" s="12"/>
      <c r="AA120" s="12"/>
      <c r="AB120" s="12"/>
      <c r="AE120" s="128"/>
    </row>
    <row r="121" spans="1:31" x14ac:dyDescent="0.3">
      <c r="A121" s="7"/>
      <c r="B121" s="7"/>
      <c r="C121" s="7"/>
      <c r="D121" s="7"/>
      <c r="F121" s="12"/>
      <c r="G121" s="12"/>
      <c r="H121" s="12"/>
      <c r="I121" s="12"/>
      <c r="K121" s="12"/>
      <c r="L121" s="12"/>
      <c r="M121" s="12"/>
      <c r="N121" s="12"/>
      <c r="O121" s="12"/>
      <c r="P121" s="12"/>
      <c r="Q121" s="12"/>
      <c r="R121" s="12"/>
      <c r="S121" s="12"/>
      <c r="T121" s="12"/>
      <c r="U121" s="12"/>
      <c r="V121" s="12"/>
      <c r="W121" s="12"/>
      <c r="X121" s="12"/>
      <c r="Y121" s="12"/>
      <c r="Z121" s="12"/>
      <c r="AA121" s="12"/>
      <c r="AB121" s="12"/>
      <c r="AE121" s="128"/>
    </row>
    <row r="122" spans="1:31" x14ac:dyDescent="0.3">
      <c r="A122" s="7"/>
      <c r="B122" s="7"/>
      <c r="C122" s="7"/>
      <c r="D122" s="7"/>
      <c r="F122" s="12"/>
      <c r="G122" s="12"/>
      <c r="H122" s="12"/>
      <c r="I122" s="12"/>
      <c r="K122" s="12"/>
      <c r="L122" s="12"/>
      <c r="M122" s="12"/>
      <c r="N122" s="12"/>
      <c r="O122" s="12"/>
      <c r="P122" s="12"/>
      <c r="Q122" s="12"/>
      <c r="R122" s="12"/>
      <c r="S122" s="12"/>
      <c r="T122" s="12"/>
      <c r="U122" s="12"/>
      <c r="V122" s="12"/>
      <c r="W122" s="12"/>
      <c r="X122" s="12"/>
      <c r="Y122" s="12"/>
      <c r="Z122" s="12"/>
      <c r="AA122" s="12"/>
      <c r="AB122" s="12"/>
      <c r="AE122" s="128"/>
    </row>
    <row r="123" spans="1:31" x14ac:dyDescent="0.3">
      <c r="A123" s="7"/>
      <c r="B123" s="7"/>
      <c r="C123" s="7"/>
      <c r="D123" s="7"/>
      <c r="F123" s="12"/>
      <c r="G123" s="12"/>
      <c r="H123" s="12"/>
      <c r="I123" s="12"/>
      <c r="K123" s="12"/>
      <c r="L123" s="12"/>
      <c r="M123" s="12"/>
      <c r="N123" s="12"/>
      <c r="O123" s="12"/>
      <c r="P123" s="12"/>
      <c r="Q123" s="12"/>
      <c r="R123" s="12"/>
      <c r="S123" s="12"/>
      <c r="T123" s="12"/>
      <c r="U123" s="12"/>
      <c r="V123" s="12"/>
      <c r="W123" s="12"/>
      <c r="X123" s="12"/>
      <c r="Y123" s="12"/>
      <c r="Z123" s="12"/>
      <c r="AA123" s="12"/>
      <c r="AB123" s="12"/>
      <c r="AE123" s="128"/>
    </row>
    <row r="124" spans="1:31" x14ac:dyDescent="0.3">
      <c r="A124" s="7"/>
      <c r="B124" s="7"/>
      <c r="C124" s="7"/>
      <c r="D124" s="7"/>
      <c r="F124" s="12"/>
      <c r="G124" s="12"/>
      <c r="H124" s="12"/>
      <c r="I124" s="12"/>
      <c r="K124" s="12"/>
      <c r="L124" s="12"/>
      <c r="M124" s="12"/>
      <c r="N124" s="12"/>
      <c r="O124" s="12"/>
      <c r="P124" s="12"/>
      <c r="Q124" s="12"/>
      <c r="R124" s="12"/>
      <c r="S124" s="12"/>
      <c r="T124" s="12"/>
      <c r="U124" s="12"/>
      <c r="V124" s="12"/>
      <c r="W124" s="12"/>
      <c r="X124" s="12"/>
      <c r="Y124" s="12"/>
      <c r="Z124" s="12"/>
      <c r="AA124" s="12"/>
      <c r="AB124" s="12"/>
      <c r="AE124" s="128"/>
    </row>
    <row r="125" spans="1:31" x14ac:dyDescent="0.3">
      <c r="A125" s="7"/>
      <c r="B125" s="7"/>
      <c r="C125" s="7"/>
      <c r="D125" s="7"/>
      <c r="F125" s="12"/>
      <c r="G125" s="12"/>
      <c r="H125" s="12"/>
      <c r="I125" s="12"/>
      <c r="K125" s="12"/>
      <c r="L125" s="12"/>
      <c r="M125" s="12"/>
      <c r="N125" s="12"/>
      <c r="O125" s="12"/>
      <c r="P125" s="12"/>
      <c r="Q125" s="12"/>
      <c r="R125" s="12"/>
      <c r="S125" s="12"/>
      <c r="T125" s="12"/>
      <c r="U125" s="12"/>
      <c r="V125" s="12"/>
      <c r="W125" s="12"/>
      <c r="X125" s="12"/>
      <c r="Y125" s="12"/>
      <c r="Z125" s="12"/>
      <c r="AA125" s="12"/>
      <c r="AB125" s="12"/>
      <c r="AE125" s="128"/>
    </row>
    <row r="126" spans="1:31" x14ac:dyDescent="0.3">
      <c r="A126" s="7"/>
      <c r="B126" s="7"/>
      <c r="C126" s="7"/>
      <c r="D126" s="7"/>
      <c r="F126" s="12"/>
      <c r="G126" s="12"/>
      <c r="H126" s="12"/>
      <c r="I126" s="12"/>
      <c r="K126" s="12"/>
      <c r="L126" s="12"/>
      <c r="M126" s="12"/>
      <c r="N126" s="12"/>
      <c r="O126" s="12"/>
      <c r="P126" s="12"/>
      <c r="Q126" s="12"/>
      <c r="R126" s="12"/>
      <c r="S126" s="12"/>
      <c r="T126" s="12"/>
      <c r="U126" s="12"/>
      <c r="V126" s="12"/>
      <c r="W126" s="12"/>
      <c r="X126" s="12"/>
      <c r="Y126" s="12"/>
      <c r="Z126" s="12"/>
      <c r="AA126" s="12"/>
      <c r="AB126" s="12"/>
      <c r="AE126" s="128"/>
    </row>
    <row r="127" spans="1:31" x14ac:dyDescent="0.3">
      <c r="A127" s="7"/>
      <c r="B127" s="7"/>
      <c r="C127" s="7"/>
      <c r="D127" s="7"/>
      <c r="F127" s="12"/>
      <c r="G127" s="12"/>
      <c r="H127" s="12"/>
      <c r="I127" s="12"/>
      <c r="K127" s="12"/>
      <c r="L127" s="12"/>
      <c r="M127" s="12"/>
      <c r="N127" s="12"/>
      <c r="O127" s="12"/>
      <c r="P127" s="12"/>
      <c r="Q127" s="12"/>
      <c r="R127" s="12"/>
      <c r="S127" s="12"/>
      <c r="T127" s="12"/>
      <c r="U127" s="12"/>
      <c r="V127" s="12"/>
      <c r="W127" s="12"/>
      <c r="X127" s="12"/>
      <c r="Y127" s="12"/>
      <c r="Z127" s="12"/>
      <c r="AA127" s="12"/>
      <c r="AB127" s="12"/>
      <c r="AE127" s="128"/>
    </row>
    <row r="128" spans="1:31" x14ac:dyDescent="0.3">
      <c r="A128" s="7"/>
      <c r="B128" s="7"/>
      <c r="C128" s="7"/>
      <c r="D128" s="7"/>
      <c r="F128" s="12"/>
      <c r="G128" s="12"/>
      <c r="H128" s="12"/>
      <c r="I128" s="12"/>
      <c r="K128" s="12"/>
      <c r="L128" s="12"/>
      <c r="M128" s="12"/>
      <c r="N128" s="12"/>
      <c r="O128" s="12"/>
      <c r="P128" s="12"/>
      <c r="Q128" s="12"/>
      <c r="R128" s="12"/>
      <c r="S128" s="12"/>
      <c r="T128" s="12"/>
      <c r="U128" s="12"/>
      <c r="V128" s="12"/>
      <c r="W128" s="12"/>
      <c r="X128" s="12"/>
      <c r="Y128" s="12"/>
      <c r="Z128" s="12"/>
      <c r="AA128" s="12"/>
      <c r="AB128" s="12"/>
      <c r="AE128" s="128"/>
    </row>
    <row r="129" spans="1:31" x14ac:dyDescent="0.3">
      <c r="A129" s="7"/>
      <c r="B129" s="7"/>
      <c r="C129" s="7"/>
      <c r="D129" s="7"/>
      <c r="F129" s="12"/>
      <c r="G129" s="12"/>
      <c r="H129" s="12"/>
      <c r="I129" s="12"/>
      <c r="K129" s="12"/>
      <c r="L129" s="12"/>
      <c r="M129" s="12"/>
      <c r="N129" s="12"/>
      <c r="O129" s="12"/>
      <c r="P129" s="12"/>
      <c r="Q129" s="12"/>
      <c r="R129" s="12"/>
      <c r="S129" s="12"/>
      <c r="T129" s="12"/>
      <c r="U129" s="12"/>
      <c r="V129" s="12"/>
      <c r="W129" s="12"/>
      <c r="X129" s="12"/>
      <c r="Y129" s="12"/>
      <c r="Z129" s="12"/>
      <c r="AA129" s="12"/>
      <c r="AB129" s="12"/>
      <c r="AE129" s="128"/>
    </row>
    <row r="130" spans="1:31" x14ac:dyDescent="0.3">
      <c r="A130" s="7"/>
      <c r="B130" s="7"/>
      <c r="C130" s="7"/>
      <c r="D130" s="7"/>
      <c r="F130" s="12"/>
      <c r="G130" s="12"/>
      <c r="H130" s="12"/>
      <c r="I130" s="12"/>
      <c r="K130" s="12"/>
      <c r="L130" s="12"/>
      <c r="M130" s="12"/>
      <c r="N130" s="12"/>
      <c r="O130" s="12"/>
      <c r="P130" s="12"/>
      <c r="Q130" s="12"/>
      <c r="R130" s="12"/>
      <c r="S130" s="12"/>
      <c r="T130" s="12"/>
      <c r="U130" s="12"/>
      <c r="V130" s="12"/>
      <c r="W130" s="12"/>
      <c r="X130" s="12"/>
      <c r="Y130" s="12"/>
      <c r="Z130" s="12"/>
      <c r="AA130" s="12"/>
      <c r="AB130" s="12"/>
      <c r="AE130" s="128"/>
    </row>
    <row r="131" spans="1:31" x14ac:dyDescent="0.3">
      <c r="A131" s="7"/>
      <c r="B131" s="7"/>
      <c r="C131" s="7"/>
      <c r="D131" s="7"/>
      <c r="F131" s="12"/>
      <c r="G131" s="12"/>
      <c r="H131" s="12"/>
      <c r="I131" s="12"/>
      <c r="K131" s="12"/>
      <c r="L131" s="12"/>
      <c r="M131" s="12"/>
      <c r="N131" s="12"/>
      <c r="O131" s="12"/>
      <c r="P131" s="12"/>
      <c r="Q131" s="12"/>
      <c r="R131" s="12"/>
      <c r="S131" s="12"/>
      <c r="T131" s="12"/>
      <c r="U131" s="12"/>
      <c r="V131" s="12"/>
      <c r="W131" s="12"/>
      <c r="X131" s="12"/>
      <c r="Y131" s="12"/>
      <c r="Z131" s="12"/>
      <c r="AA131" s="12"/>
      <c r="AB131" s="12"/>
      <c r="AE131" s="128"/>
    </row>
    <row r="132" spans="1:31" x14ac:dyDescent="0.3">
      <c r="A132" s="7"/>
      <c r="B132" s="7"/>
      <c r="C132" s="7"/>
      <c r="D132" s="7"/>
      <c r="F132" s="12"/>
      <c r="G132" s="12"/>
      <c r="H132" s="12"/>
      <c r="I132" s="12"/>
      <c r="K132" s="12"/>
      <c r="L132" s="12"/>
      <c r="M132" s="12"/>
      <c r="N132" s="12"/>
      <c r="O132" s="12"/>
      <c r="P132" s="12"/>
      <c r="Q132" s="12"/>
      <c r="R132" s="12"/>
      <c r="S132" s="12"/>
      <c r="T132" s="12"/>
      <c r="U132" s="12"/>
      <c r="V132" s="12"/>
      <c r="W132" s="12"/>
      <c r="X132" s="12"/>
      <c r="Y132" s="12"/>
      <c r="Z132" s="12"/>
      <c r="AA132" s="12"/>
      <c r="AB132" s="12"/>
      <c r="AE132" s="128"/>
    </row>
    <row r="133" spans="1:31" x14ac:dyDescent="0.3">
      <c r="A133" s="7"/>
      <c r="B133" s="7"/>
      <c r="C133" s="7"/>
      <c r="D133" s="7"/>
      <c r="F133" s="12"/>
      <c r="G133" s="12"/>
      <c r="H133" s="12"/>
      <c r="I133" s="12"/>
      <c r="K133" s="12"/>
      <c r="L133" s="12"/>
      <c r="M133" s="12"/>
      <c r="N133" s="12"/>
      <c r="O133" s="12"/>
      <c r="P133" s="12"/>
      <c r="Q133" s="12"/>
      <c r="R133" s="12"/>
      <c r="S133" s="12"/>
      <c r="T133" s="12"/>
      <c r="U133" s="12"/>
      <c r="V133" s="12"/>
      <c r="W133" s="12"/>
      <c r="X133" s="12"/>
      <c r="Y133" s="12"/>
      <c r="Z133" s="12"/>
      <c r="AA133" s="12"/>
      <c r="AB133" s="12"/>
      <c r="AE133" s="128"/>
    </row>
    <row r="134" spans="1:31" x14ac:dyDescent="0.3">
      <c r="A134" s="7"/>
      <c r="B134" s="7"/>
      <c r="C134" s="7"/>
      <c r="D134" s="7"/>
      <c r="F134" s="12"/>
      <c r="G134" s="12"/>
      <c r="H134" s="12"/>
      <c r="I134" s="12"/>
      <c r="K134" s="12"/>
      <c r="L134" s="12"/>
      <c r="M134" s="12"/>
      <c r="N134" s="12"/>
      <c r="O134" s="12"/>
      <c r="P134" s="12"/>
      <c r="Q134" s="12"/>
      <c r="R134" s="12"/>
      <c r="S134" s="12"/>
      <c r="T134" s="12"/>
      <c r="U134" s="12"/>
      <c r="V134" s="12"/>
      <c r="W134" s="12"/>
      <c r="X134" s="12"/>
      <c r="Y134" s="12"/>
      <c r="Z134" s="12"/>
      <c r="AA134" s="12"/>
      <c r="AB134" s="12"/>
      <c r="AE134" s="128"/>
    </row>
    <row r="135" spans="1:31" x14ac:dyDescent="0.3">
      <c r="A135" s="7"/>
      <c r="B135" s="7"/>
      <c r="C135" s="7"/>
      <c r="D135" s="7"/>
      <c r="F135" s="12"/>
      <c r="G135" s="12"/>
      <c r="H135" s="12"/>
      <c r="I135" s="12"/>
      <c r="K135" s="12"/>
      <c r="L135" s="12"/>
      <c r="M135" s="12"/>
      <c r="N135" s="12"/>
      <c r="O135" s="12"/>
      <c r="P135" s="12"/>
      <c r="Q135" s="12"/>
      <c r="R135" s="12"/>
      <c r="S135" s="12"/>
      <c r="T135" s="12"/>
      <c r="U135" s="12"/>
      <c r="V135" s="12"/>
      <c r="W135" s="12"/>
      <c r="X135" s="12"/>
      <c r="Y135" s="12"/>
      <c r="Z135" s="12"/>
      <c r="AA135" s="12"/>
      <c r="AB135" s="12"/>
      <c r="AE135" s="128"/>
    </row>
    <row r="136" spans="1:31" x14ac:dyDescent="0.3">
      <c r="A136" s="7"/>
      <c r="B136" s="7"/>
      <c r="C136" s="7"/>
      <c r="D136" s="7"/>
      <c r="F136" s="12"/>
      <c r="G136" s="12"/>
      <c r="H136" s="12"/>
      <c r="I136" s="12"/>
      <c r="K136" s="12"/>
      <c r="L136" s="12"/>
      <c r="M136" s="12"/>
      <c r="N136" s="12"/>
      <c r="O136" s="12"/>
      <c r="P136" s="12"/>
      <c r="Q136" s="12"/>
      <c r="R136" s="12"/>
      <c r="S136" s="12"/>
      <c r="T136" s="12"/>
      <c r="U136" s="12"/>
      <c r="V136" s="12"/>
      <c r="W136" s="12"/>
      <c r="X136" s="12"/>
      <c r="Y136" s="12"/>
      <c r="Z136" s="12"/>
      <c r="AA136" s="12"/>
      <c r="AB136" s="12"/>
      <c r="AE136" s="128"/>
    </row>
    <row r="137" spans="1:31" x14ac:dyDescent="0.3">
      <c r="A137" s="7"/>
      <c r="B137" s="7"/>
      <c r="C137" s="7"/>
      <c r="D137" s="7"/>
      <c r="F137" s="12"/>
      <c r="G137" s="12"/>
      <c r="H137" s="12"/>
      <c r="I137" s="12"/>
      <c r="K137" s="12"/>
      <c r="L137" s="12"/>
      <c r="M137" s="12"/>
      <c r="N137" s="12"/>
      <c r="O137" s="12"/>
      <c r="P137" s="12"/>
      <c r="Q137" s="12"/>
      <c r="R137" s="12"/>
      <c r="S137" s="12"/>
      <c r="T137" s="12"/>
      <c r="U137" s="12"/>
      <c r="V137" s="12"/>
      <c r="W137" s="12"/>
      <c r="X137" s="12"/>
      <c r="Y137" s="12"/>
      <c r="Z137" s="12"/>
      <c r="AA137" s="12"/>
      <c r="AB137" s="12"/>
      <c r="AE137" s="128"/>
    </row>
    <row r="138" spans="1:31" x14ac:dyDescent="0.3">
      <c r="A138" s="7"/>
      <c r="B138" s="7"/>
      <c r="C138" s="7"/>
      <c r="D138" s="7"/>
      <c r="F138" s="12"/>
      <c r="G138" s="12"/>
      <c r="H138" s="12"/>
      <c r="I138" s="12"/>
      <c r="K138" s="12"/>
      <c r="L138" s="12"/>
      <c r="M138" s="12"/>
      <c r="N138" s="12"/>
      <c r="O138" s="12"/>
      <c r="P138" s="12"/>
      <c r="Q138" s="12"/>
      <c r="R138" s="12"/>
      <c r="S138" s="12"/>
      <c r="T138" s="12"/>
      <c r="U138" s="12"/>
      <c r="V138" s="12"/>
      <c r="W138" s="12"/>
      <c r="X138" s="12"/>
      <c r="Y138" s="12"/>
      <c r="Z138" s="12"/>
      <c r="AA138" s="12"/>
      <c r="AB138" s="12"/>
      <c r="AE138" s="128"/>
    </row>
    <row r="139" spans="1:31" x14ac:dyDescent="0.3">
      <c r="A139" s="7"/>
      <c r="B139" s="7"/>
      <c r="C139" s="7"/>
      <c r="D139" s="7"/>
      <c r="F139" s="12"/>
      <c r="G139" s="12"/>
      <c r="H139" s="12"/>
      <c r="I139" s="12"/>
      <c r="K139" s="12"/>
      <c r="L139" s="12"/>
      <c r="M139" s="12"/>
      <c r="N139" s="12"/>
      <c r="O139" s="12"/>
      <c r="P139" s="12"/>
      <c r="Q139" s="12"/>
      <c r="R139" s="12"/>
      <c r="S139" s="12"/>
      <c r="T139" s="12"/>
      <c r="U139" s="12"/>
      <c r="V139" s="12"/>
      <c r="W139" s="12"/>
      <c r="X139" s="12"/>
      <c r="Y139" s="12"/>
      <c r="Z139" s="12"/>
      <c r="AA139" s="12"/>
      <c r="AB139" s="12"/>
      <c r="AE139" s="128"/>
    </row>
    <row r="140" spans="1:31" x14ac:dyDescent="0.3">
      <c r="A140" s="7"/>
      <c r="B140" s="7"/>
      <c r="C140" s="7"/>
      <c r="D140" s="7"/>
      <c r="F140" s="12"/>
      <c r="G140" s="12"/>
      <c r="H140" s="12"/>
      <c r="I140" s="12"/>
      <c r="K140" s="12"/>
      <c r="L140" s="12"/>
      <c r="M140" s="12"/>
      <c r="N140" s="12"/>
      <c r="O140" s="12"/>
      <c r="P140" s="12"/>
      <c r="Q140" s="12"/>
      <c r="R140" s="12"/>
      <c r="S140" s="12"/>
      <c r="T140" s="12"/>
      <c r="U140" s="12"/>
      <c r="V140" s="12"/>
      <c r="W140" s="12"/>
      <c r="X140" s="12"/>
      <c r="Y140" s="12"/>
      <c r="Z140" s="12"/>
      <c r="AA140" s="12"/>
      <c r="AB140" s="12"/>
      <c r="AE140" s="128"/>
    </row>
    <row r="141" spans="1:31" x14ac:dyDescent="0.3">
      <c r="A141" s="7"/>
      <c r="B141" s="7"/>
      <c r="C141" s="7"/>
      <c r="D141" s="7"/>
      <c r="F141" s="12"/>
      <c r="G141" s="12"/>
      <c r="H141" s="12"/>
      <c r="I141" s="12"/>
      <c r="K141" s="12"/>
      <c r="L141" s="12"/>
      <c r="M141" s="12"/>
      <c r="N141" s="12"/>
      <c r="O141" s="12"/>
      <c r="P141" s="12"/>
      <c r="Q141" s="12"/>
      <c r="R141" s="12"/>
      <c r="S141" s="12"/>
      <c r="T141" s="12"/>
      <c r="U141" s="12"/>
      <c r="V141" s="12"/>
      <c r="W141" s="12"/>
      <c r="X141" s="12"/>
      <c r="Y141" s="12"/>
      <c r="Z141" s="12"/>
      <c r="AA141" s="12"/>
      <c r="AB141" s="12"/>
      <c r="AE141" s="128"/>
    </row>
    <row r="142" spans="1:31" x14ac:dyDescent="0.3">
      <c r="A142" s="7"/>
      <c r="B142" s="7"/>
      <c r="C142" s="7"/>
      <c r="D142" s="7"/>
      <c r="F142" s="12"/>
      <c r="G142" s="12"/>
      <c r="H142" s="12"/>
      <c r="I142" s="12"/>
      <c r="K142" s="12"/>
      <c r="L142" s="12"/>
      <c r="M142" s="12"/>
      <c r="N142" s="12"/>
      <c r="O142" s="12"/>
      <c r="P142" s="12"/>
      <c r="Q142" s="12"/>
      <c r="R142" s="12"/>
      <c r="S142" s="12"/>
      <c r="T142" s="12"/>
      <c r="U142" s="12"/>
      <c r="V142" s="12"/>
      <c r="W142" s="12"/>
      <c r="X142" s="12"/>
      <c r="Y142" s="12"/>
      <c r="Z142" s="12"/>
      <c r="AA142" s="12"/>
      <c r="AB142" s="12"/>
      <c r="AE142" s="128"/>
    </row>
    <row r="143" spans="1:31" x14ac:dyDescent="0.3">
      <c r="A143" s="7"/>
      <c r="B143" s="7"/>
      <c r="C143" s="7"/>
      <c r="D143" s="7"/>
      <c r="F143" s="12"/>
      <c r="G143" s="12"/>
      <c r="H143" s="12"/>
      <c r="I143" s="12"/>
      <c r="K143" s="12"/>
      <c r="L143" s="12"/>
      <c r="M143" s="12"/>
      <c r="N143" s="12"/>
      <c r="O143" s="12"/>
      <c r="P143" s="12"/>
      <c r="Q143" s="12"/>
      <c r="R143" s="12"/>
      <c r="S143" s="12"/>
      <c r="T143" s="12"/>
      <c r="U143" s="12"/>
      <c r="V143" s="12"/>
      <c r="W143" s="12"/>
      <c r="X143" s="12"/>
      <c r="Y143" s="12"/>
      <c r="Z143" s="12"/>
      <c r="AA143" s="12"/>
      <c r="AB143" s="12"/>
      <c r="AE143" s="128"/>
    </row>
    <row r="144" spans="1:31" x14ac:dyDescent="0.3">
      <c r="A144" s="7"/>
      <c r="B144" s="7"/>
      <c r="C144" s="7"/>
      <c r="D144" s="7"/>
      <c r="F144" s="12"/>
      <c r="G144" s="12"/>
      <c r="H144" s="12"/>
      <c r="I144" s="12"/>
      <c r="K144" s="12"/>
      <c r="L144" s="12"/>
      <c r="M144" s="12"/>
      <c r="N144" s="12"/>
      <c r="O144" s="12"/>
      <c r="P144" s="12"/>
      <c r="Q144" s="12"/>
      <c r="R144" s="12"/>
      <c r="S144" s="12"/>
      <c r="T144" s="12"/>
      <c r="U144" s="12"/>
      <c r="V144" s="12"/>
      <c r="W144" s="12"/>
      <c r="X144" s="12"/>
      <c r="Y144" s="12"/>
      <c r="Z144" s="12"/>
      <c r="AA144" s="12"/>
      <c r="AB144" s="12"/>
      <c r="AE144" s="128"/>
    </row>
    <row r="145" spans="1:31" x14ac:dyDescent="0.3">
      <c r="A145" s="7"/>
      <c r="B145" s="7"/>
      <c r="C145" s="7"/>
      <c r="D145" s="7"/>
      <c r="F145" s="12"/>
      <c r="G145" s="12"/>
      <c r="H145" s="12"/>
      <c r="I145" s="12"/>
      <c r="K145" s="12"/>
      <c r="L145" s="12"/>
      <c r="M145" s="12"/>
      <c r="N145" s="12"/>
      <c r="O145" s="12"/>
      <c r="P145" s="12"/>
      <c r="Q145" s="12"/>
      <c r="R145" s="12"/>
      <c r="S145" s="12"/>
      <c r="T145" s="12"/>
      <c r="U145" s="12"/>
      <c r="V145" s="12"/>
      <c r="W145" s="12"/>
      <c r="X145" s="12"/>
      <c r="Y145" s="12"/>
      <c r="Z145" s="12"/>
      <c r="AA145" s="12"/>
      <c r="AB145" s="12"/>
      <c r="AE145" s="128"/>
    </row>
    <row r="146" spans="1:31" x14ac:dyDescent="0.3">
      <c r="A146" s="7"/>
      <c r="B146" s="7"/>
      <c r="C146" s="7"/>
      <c r="D146" s="7"/>
      <c r="F146" s="12"/>
      <c r="G146" s="12"/>
      <c r="H146" s="12"/>
      <c r="I146" s="12"/>
      <c r="K146" s="12"/>
      <c r="L146" s="12"/>
      <c r="M146" s="12"/>
      <c r="N146" s="12"/>
      <c r="O146" s="12"/>
      <c r="P146" s="12"/>
      <c r="Q146" s="12"/>
      <c r="R146" s="12"/>
      <c r="S146" s="12"/>
      <c r="T146" s="12"/>
      <c r="U146" s="12"/>
      <c r="V146" s="12"/>
      <c r="W146" s="12"/>
      <c r="X146" s="12"/>
      <c r="Y146" s="12"/>
      <c r="Z146" s="12"/>
      <c r="AA146" s="12"/>
      <c r="AB146" s="12"/>
      <c r="AE146" s="128"/>
    </row>
    <row r="147" spans="1:31" x14ac:dyDescent="0.3">
      <c r="A147" s="7"/>
      <c r="B147" s="7"/>
      <c r="C147" s="7"/>
      <c r="D147" s="7"/>
      <c r="F147" s="12"/>
      <c r="G147" s="12"/>
      <c r="H147" s="12"/>
      <c r="I147" s="12"/>
      <c r="K147" s="12"/>
      <c r="L147" s="12"/>
      <c r="M147" s="12"/>
      <c r="N147" s="12"/>
      <c r="O147" s="12"/>
      <c r="P147" s="12"/>
      <c r="Q147" s="12"/>
      <c r="R147" s="12"/>
      <c r="S147" s="12"/>
      <c r="T147" s="12"/>
      <c r="U147" s="12"/>
      <c r="V147" s="12"/>
      <c r="W147" s="12"/>
      <c r="X147" s="12"/>
      <c r="Y147" s="12"/>
      <c r="Z147" s="12"/>
      <c r="AA147" s="12"/>
      <c r="AB147" s="12"/>
      <c r="AE147" s="128"/>
    </row>
    <row r="148" spans="1:31" x14ac:dyDescent="0.3">
      <c r="A148" s="7"/>
      <c r="B148" s="7"/>
      <c r="C148" s="7"/>
      <c r="D148" s="7"/>
      <c r="F148" s="12"/>
      <c r="G148" s="12"/>
      <c r="H148" s="12"/>
      <c r="I148" s="12"/>
      <c r="K148" s="12"/>
      <c r="L148" s="12"/>
      <c r="M148" s="12"/>
      <c r="N148" s="12"/>
      <c r="O148" s="12"/>
      <c r="P148" s="12"/>
      <c r="Q148" s="12"/>
      <c r="R148" s="12"/>
      <c r="S148" s="12"/>
      <c r="T148" s="12"/>
      <c r="U148" s="12"/>
      <c r="V148" s="12"/>
      <c r="W148" s="12"/>
      <c r="X148" s="12"/>
      <c r="Y148" s="12"/>
      <c r="Z148" s="12"/>
      <c r="AA148" s="12"/>
      <c r="AB148" s="12"/>
      <c r="AE148" s="128"/>
    </row>
    <row r="149" spans="1:31" x14ac:dyDescent="0.3">
      <c r="A149" s="7"/>
      <c r="B149" s="7"/>
      <c r="C149" s="7"/>
      <c r="D149" s="7"/>
      <c r="F149" s="12"/>
      <c r="G149" s="12"/>
      <c r="H149" s="12"/>
      <c r="I149" s="12"/>
      <c r="K149" s="12"/>
      <c r="L149" s="12"/>
      <c r="M149" s="12"/>
      <c r="N149" s="12"/>
      <c r="O149" s="12"/>
      <c r="P149" s="12"/>
      <c r="Q149" s="12"/>
      <c r="R149" s="12"/>
      <c r="S149" s="12"/>
      <c r="T149" s="12"/>
      <c r="U149" s="12"/>
      <c r="V149" s="12"/>
      <c r="W149" s="12"/>
      <c r="X149" s="12"/>
      <c r="Y149" s="12"/>
      <c r="Z149" s="12"/>
      <c r="AA149" s="12"/>
      <c r="AB149" s="12"/>
      <c r="AE149" s="128"/>
    </row>
    <row r="150" spans="1:31" x14ac:dyDescent="0.3">
      <c r="A150" s="7"/>
      <c r="B150" s="7"/>
      <c r="C150" s="7"/>
      <c r="D150" s="7"/>
      <c r="F150" s="12"/>
      <c r="G150" s="12"/>
      <c r="H150" s="12"/>
      <c r="I150" s="12"/>
      <c r="K150" s="12"/>
      <c r="L150" s="12"/>
      <c r="M150" s="12"/>
      <c r="N150" s="12"/>
      <c r="O150" s="12"/>
      <c r="P150" s="12"/>
      <c r="Q150" s="12"/>
      <c r="R150" s="12"/>
      <c r="S150" s="12"/>
      <c r="T150" s="12"/>
      <c r="U150" s="12"/>
      <c r="V150" s="12"/>
      <c r="W150" s="12"/>
      <c r="X150" s="12"/>
      <c r="Y150" s="12"/>
      <c r="Z150" s="12"/>
      <c r="AA150" s="12"/>
      <c r="AB150" s="12"/>
      <c r="AE150" s="128"/>
    </row>
    <row r="151" spans="1:31" x14ac:dyDescent="0.3">
      <c r="A151" s="7"/>
      <c r="B151" s="7"/>
      <c r="C151" s="7"/>
      <c r="D151" s="7"/>
      <c r="F151" s="12"/>
      <c r="G151" s="12"/>
      <c r="H151" s="12"/>
      <c r="I151" s="12"/>
      <c r="K151" s="12"/>
      <c r="L151" s="12"/>
      <c r="M151" s="12"/>
      <c r="N151" s="12"/>
      <c r="O151" s="12"/>
      <c r="P151" s="12"/>
      <c r="Q151" s="12"/>
      <c r="R151" s="12"/>
      <c r="S151" s="12"/>
      <c r="T151" s="12"/>
      <c r="U151" s="12"/>
      <c r="V151" s="12"/>
      <c r="W151" s="12"/>
      <c r="X151" s="12"/>
      <c r="Y151" s="12"/>
      <c r="Z151" s="12"/>
      <c r="AA151" s="12"/>
      <c r="AB151" s="12"/>
      <c r="AE151" s="128"/>
    </row>
    <row r="152" spans="1:31" x14ac:dyDescent="0.3">
      <c r="A152" s="7"/>
      <c r="B152" s="7"/>
      <c r="C152" s="7"/>
      <c r="D152" s="7"/>
      <c r="F152" s="12"/>
      <c r="G152" s="12"/>
      <c r="H152" s="12"/>
      <c r="I152" s="12"/>
      <c r="K152" s="12"/>
      <c r="L152" s="12"/>
      <c r="M152" s="12"/>
      <c r="N152" s="12"/>
      <c r="O152" s="12"/>
      <c r="P152" s="12"/>
      <c r="Q152" s="12"/>
      <c r="R152" s="12"/>
      <c r="S152" s="12"/>
      <c r="T152" s="12"/>
      <c r="U152" s="12"/>
      <c r="V152" s="12"/>
      <c r="W152" s="12"/>
      <c r="X152" s="12"/>
      <c r="Y152" s="12"/>
      <c r="Z152" s="12"/>
      <c r="AA152" s="12"/>
      <c r="AB152" s="12"/>
      <c r="AE152" s="128"/>
    </row>
    <row r="153" spans="1:31" x14ac:dyDescent="0.3">
      <c r="A153" s="7"/>
      <c r="B153" s="7"/>
      <c r="C153" s="7"/>
      <c r="D153" s="7"/>
      <c r="F153" s="12"/>
      <c r="G153" s="12"/>
      <c r="H153" s="12"/>
      <c r="I153" s="12"/>
      <c r="K153" s="12"/>
      <c r="L153" s="12"/>
      <c r="M153" s="12"/>
      <c r="N153" s="12"/>
      <c r="O153" s="12"/>
      <c r="P153" s="12"/>
      <c r="Q153" s="12"/>
      <c r="R153" s="12"/>
      <c r="S153" s="12"/>
      <c r="T153" s="12"/>
      <c r="U153" s="12"/>
      <c r="V153" s="12"/>
      <c r="W153" s="12"/>
      <c r="X153" s="12"/>
      <c r="Y153" s="12"/>
      <c r="Z153" s="12"/>
      <c r="AA153" s="12"/>
      <c r="AB153" s="12"/>
      <c r="AE153" s="128"/>
    </row>
    <row r="154" spans="1:31" x14ac:dyDescent="0.3">
      <c r="A154" s="7"/>
      <c r="B154" s="7"/>
      <c r="C154" s="7"/>
      <c r="D154" s="7"/>
      <c r="F154" s="12"/>
      <c r="G154" s="12"/>
      <c r="H154" s="12"/>
      <c r="I154" s="12"/>
      <c r="K154" s="12"/>
      <c r="L154" s="12"/>
      <c r="M154" s="12"/>
      <c r="N154" s="12"/>
      <c r="O154" s="12"/>
      <c r="P154" s="12"/>
      <c r="Q154" s="12"/>
      <c r="R154" s="12"/>
      <c r="S154" s="12"/>
      <c r="T154" s="12"/>
      <c r="U154" s="12"/>
      <c r="V154" s="12"/>
      <c r="W154" s="12"/>
      <c r="X154" s="12"/>
      <c r="Y154" s="12"/>
      <c r="Z154" s="12"/>
      <c r="AA154" s="12"/>
      <c r="AB154" s="12"/>
      <c r="AE154" s="128"/>
    </row>
    <row r="155" spans="1:31" x14ac:dyDescent="0.3">
      <c r="A155" s="7"/>
      <c r="B155" s="7"/>
      <c r="C155" s="7"/>
      <c r="D155" s="7"/>
      <c r="F155" s="12"/>
      <c r="G155" s="12"/>
      <c r="H155" s="12"/>
      <c r="I155" s="12"/>
      <c r="K155" s="12"/>
      <c r="L155" s="12"/>
      <c r="M155" s="12"/>
      <c r="N155" s="12"/>
      <c r="O155" s="12"/>
      <c r="P155" s="12"/>
      <c r="Q155" s="12"/>
      <c r="R155" s="12"/>
      <c r="S155" s="12"/>
      <c r="T155" s="12"/>
      <c r="U155" s="12"/>
      <c r="V155" s="12"/>
      <c r="W155" s="12"/>
      <c r="X155" s="12"/>
      <c r="Y155" s="12"/>
      <c r="Z155" s="12"/>
      <c r="AA155" s="12"/>
      <c r="AB155" s="12"/>
      <c r="AE155" s="128"/>
    </row>
    <row r="156" spans="1:31" x14ac:dyDescent="0.3">
      <c r="A156" s="7"/>
      <c r="B156" s="7"/>
      <c r="C156" s="7"/>
      <c r="D156" s="7"/>
      <c r="F156" s="12"/>
      <c r="G156" s="12"/>
      <c r="H156" s="12"/>
      <c r="I156" s="12"/>
      <c r="K156" s="12"/>
      <c r="L156" s="12"/>
      <c r="M156" s="12"/>
      <c r="N156" s="12"/>
      <c r="O156" s="12"/>
      <c r="P156" s="12"/>
      <c r="Q156" s="12"/>
      <c r="R156" s="12"/>
      <c r="S156" s="12"/>
      <c r="T156" s="12"/>
      <c r="U156" s="12"/>
      <c r="V156" s="12"/>
      <c r="W156" s="12"/>
      <c r="X156" s="12"/>
      <c r="Y156" s="12"/>
      <c r="Z156" s="12"/>
      <c r="AA156" s="12"/>
      <c r="AB156" s="12"/>
      <c r="AE156" s="128"/>
    </row>
    <row r="157" spans="1:31" x14ac:dyDescent="0.3">
      <c r="A157" s="7"/>
      <c r="B157" s="7"/>
      <c r="C157" s="7"/>
      <c r="D157" s="7"/>
      <c r="F157" s="12"/>
      <c r="G157" s="12"/>
      <c r="H157" s="12"/>
      <c r="I157" s="12"/>
      <c r="K157" s="12"/>
      <c r="L157" s="12"/>
      <c r="M157" s="12"/>
      <c r="N157" s="12"/>
      <c r="O157" s="12"/>
      <c r="P157" s="12"/>
      <c r="Q157" s="12"/>
      <c r="R157" s="12"/>
      <c r="S157" s="12"/>
      <c r="T157" s="12"/>
      <c r="U157" s="12"/>
      <c r="V157" s="12"/>
      <c r="W157" s="12"/>
      <c r="X157" s="12"/>
      <c r="Y157" s="12"/>
      <c r="Z157" s="12"/>
      <c r="AA157" s="12"/>
      <c r="AB157" s="12"/>
      <c r="AE157" s="128"/>
    </row>
    <row r="158" spans="1:31" x14ac:dyDescent="0.3">
      <c r="A158" s="7"/>
      <c r="B158" s="7"/>
      <c r="C158" s="7"/>
      <c r="D158" s="7"/>
      <c r="F158" s="12"/>
      <c r="G158" s="12"/>
      <c r="H158" s="12"/>
      <c r="I158" s="12"/>
      <c r="K158" s="12"/>
      <c r="L158" s="12"/>
      <c r="M158" s="12"/>
      <c r="N158" s="12"/>
      <c r="O158" s="12"/>
      <c r="P158" s="12"/>
      <c r="Q158" s="12"/>
      <c r="R158" s="12"/>
      <c r="S158" s="12"/>
      <c r="T158" s="12"/>
      <c r="U158" s="12"/>
      <c r="V158" s="12"/>
      <c r="W158" s="12"/>
      <c r="X158" s="12"/>
      <c r="Y158" s="12"/>
      <c r="Z158" s="12"/>
      <c r="AA158" s="12"/>
      <c r="AB158" s="12"/>
      <c r="AE158" s="128"/>
    </row>
    <row r="159" spans="1:31" x14ac:dyDescent="0.3">
      <c r="A159" s="7"/>
      <c r="B159" s="7"/>
      <c r="C159" s="7"/>
      <c r="D159" s="7"/>
      <c r="F159" s="12"/>
      <c r="G159" s="12"/>
      <c r="H159" s="12"/>
      <c r="I159" s="12"/>
      <c r="K159" s="12"/>
      <c r="L159" s="12"/>
      <c r="M159" s="12"/>
      <c r="N159" s="12"/>
      <c r="O159" s="12"/>
      <c r="P159" s="12"/>
      <c r="Q159" s="12"/>
      <c r="R159" s="12"/>
      <c r="S159" s="12"/>
      <c r="T159" s="12"/>
      <c r="U159" s="12"/>
      <c r="V159" s="12"/>
      <c r="W159" s="12"/>
      <c r="X159" s="12"/>
      <c r="Y159" s="12"/>
      <c r="Z159" s="12"/>
      <c r="AA159" s="12"/>
      <c r="AB159" s="12"/>
      <c r="AE159" s="128"/>
    </row>
    <row r="160" spans="1:31" x14ac:dyDescent="0.3">
      <c r="A160" s="7"/>
      <c r="B160" s="7"/>
      <c r="C160" s="7"/>
      <c r="D160" s="7"/>
      <c r="F160" s="12"/>
      <c r="G160" s="12"/>
      <c r="H160" s="12"/>
      <c r="I160" s="12"/>
      <c r="K160" s="12"/>
      <c r="L160" s="12"/>
      <c r="M160" s="12"/>
      <c r="N160" s="12"/>
      <c r="O160" s="12"/>
      <c r="P160" s="12"/>
      <c r="Q160" s="12"/>
      <c r="R160" s="12"/>
      <c r="S160" s="12"/>
      <c r="T160" s="12"/>
      <c r="U160" s="12"/>
      <c r="V160" s="12"/>
      <c r="W160" s="12"/>
      <c r="X160" s="12"/>
      <c r="Y160" s="12"/>
      <c r="Z160" s="12"/>
      <c r="AA160" s="12"/>
      <c r="AB160" s="12"/>
      <c r="AE160" s="128"/>
    </row>
    <row r="161" spans="1:31" x14ac:dyDescent="0.3">
      <c r="A161" s="7"/>
      <c r="B161" s="7"/>
      <c r="C161" s="7"/>
      <c r="D161" s="7"/>
      <c r="F161" s="12"/>
      <c r="G161" s="12"/>
      <c r="H161" s="12"/>
      <c r="I161" s="12"/>
      <c r="K161" s="12"/>
      <c r="L161" s="12"/>
      <c r="M161" s="12"/>
      <c r="N161" s="12"/>
      <c r="O161" s="12"/>
      <c r="P161" s="12"/>
      <c r="Q161" s="12"/>
      <c r="R161" s="12"/>
      <c r="S161" s="12"/>
      <c r="T161" s="12"/>
      <c r="U161" s="12"/>
      <c r="V161" s="12"/>
      <c r="W161" s="12"/>
      <c r="X161" s="12"/>
      <c r="Y161" s="12"/>
      <c r="Z161" s="12"/>
      <c r="AA161" s="12"/>
      <c r="AB161" s="12"/>
      <c r="AE161" s="128"/>
    </row>
    <row r="162" spans="1:31" x14ac:dyDescent="0.3">
      <c r="A162" s="7"/>
      <c r="B162" s="7"/>
      <c r="C162" s="7"/>
      <c r="D162" s="7"/>
      <c r="F162" s="12"/>
      <c r="G162" s="12"/>
      <c r="H162" s="12"/>
      <c r="I162" s="12"/>
      <c r="K162" s="12"/>
      <c r="L162" s="12"/>
      <c r="M162" s="12"/>
      <c r="N162" s="12"/>
      <c r="O162" s="12"/>
      <c r="P162" s="12"/>
      <c r="Q162" s="12"/>
      <c r="R162" s="12"/>
      <c r="S162" s="12"/>
      <c r="T162" s="12"/>
      <c r="U162" s="12"/>
      <c r="V162" s="12"/>
      <c r="W162" s="12"/>
      <c r="X162" s="12"/>
      <c r="Y162" s="12"/>
      <c r="Z162" s="12"/>
      <c r="AA162" s="12"/>
      <c r="AB162" s="12"/>
      <c r="AE162" s="128"/>
    </row>
    <row r="163" spans="1:31" x14ac:dyDescent="0.3">
      <c r="A163" s="7"/>
      <c r="B163" s="7"/>
      <c r="C163" s="7"/>
      <c r="D163" s="7"/>
      <c r="F163" s="12"/>
      <c r="G163" s="12"/>
      <c r="H163" s="12"/>
      <c r="I163" s="12"/>
      <c r="K163" s="12"/>
      <c r="L163" s="12"/>
      <c r="M163" s="12"/>
      <c r="N163" s="12"/>
      <c r="O163" s="12"/>
      <c r="P163" s="12"/>
      <c r="Q163" s="12"/>
      <c r="R163" s="12"/>
      <c r="S163" s="12"/>
      <c r="T163" s="12"/>
      <c r="U163" s="12"/>
      <c r="V163" s="12"/>
      <c r="W163" s="12"/>
      <c r="X163" s="12"/>
      <c r="Y163" s="12"/>
      <c r="Z163" s="12"/>
      <c r="AA163" s="12"/>
      <c r="AB163" s="12"/>
      <c r="AE163" s="128"/>
    </row>
    <row r="164" spans="1:31" x14ac:dyDescent="0.3">
      <c r="A164" s="7"/>
      <c r="B164" s="7"/>
      <c r="C164" s="7"/>
      <c r="D164" s="7"/>
      <c r="F164" s="12"/>
      <c r="G164" s="12"/>
      <c r="H164" s="12"/>
      <c r="I164" s="12"/>
      <c r="K164" s="12"/>
      <c r="L164" s="12"/>
      <c r="M164" s="12"/>
      <c r="N164" s="12"/>
      <c r="O164" s="12"/>
      <c r="P164" s="12"/>
      <c r="Q164" s="12"/>
      <c r="R164" s="12"/>
      <c r="S164" s="12"/>
      <c r="T164" s="12"/>
      <c r="U164" s="12"/>
      <c r="V164" s="12"/>
      <c r="W164" s="12"/>
      <c r="X164" s="12"/>
      <c r="Y164" s="12"/>
      <c r="Z164" s="12"/>
      <c r="AA164" s="12"/>
      <c r="AB164" s="12"/>
      <c r="AE164" s="128"/>
    </row>
    <row r="165" spans="1:31" x14ac:dyDescent="0.3">
      <c r="A165" s="7"/>
      <c r="B165" s="7"/>
      <c r="C165" s="7"/>
      <c r="D165" s="7"/>
      <c r="F165" s="12"/>
      <c r="G165" s="12"/>
      <c r="H165" s="12"/>
      <c r="I165" s="12"/>
      <c r="K165" s="12"/>
      <c r="L165" s="12"/>
      <c r="M165" s="12"/>
      <c r="N165" s="12"/>
      <c r="O165" s="12"/>
      <c r="P165" s="12"/>
      <c r="Q165" s="12"/>
      <c r="R165" s="12"/>
      <c r="S165" s="12"/>
      <c r="T165" s="12"/>
      <c r="U165" s="12"/>
      <c r="V165" s="12"/>
      <c r="W165" s="12"/>
      <c r="X165" s="12"/>
      <c r="Y165" s="12"/>
      <c r="Z165" s="12"/>
      <c r="AA165" s="12"/>
      <c r="AB165" s="12"/>
      <c r="AE165" s="128"/>
    </row>
    <row r="166" spans="1:31" x14ac:dyDescent="0.3">
      <c r="A166" s="7"/>
      <c r="B166" s="7"/>
      <c r="C166" s="7"/>
      <c r="D166" s="7"/>
      <c r="F166" s="12"/>
      <c r="G166" s="12"/>
      <c r="H166" s="12"/>
      <c r="I166" s="12"/>
      <c r="K166" s="12"/>
      <c r="L166" s="12"/>
      <c r="M166" s="12"/>
      <c r="N166" s="12"/>
      <c r="O166" s="12"/>
      <c r="P166" s="12"/>
      <c r="Q166" s="12"/>
      <c r="R166" s="12"/>
      <c r="S166" s="12"/>
      <c r="T166" s="12"/>
      <c r="U166" s="12"/>
      <c r="V166" s="12"/>
      <c r="W166" s="12"/>
      <c r="X166" s="12"/>
      <c r="Y166" s="12"/>
      <c r="Z166" s="12"/>
      <c r="AA166" s="12"/>
      <c r="AB166" s="12"/>
      <c r="AE166" s="128"/>
    </row>
    <row r="167" spans="1:31" x14ac:dyDescent="0.3">
      <c r="A167" s="7"/>
      <c r="B167" s="7"/>
      <c r="C167" s="7"/>
      <c r="D167" s="7"/>
      <c r="F167" s="12"/>
      <c r="G167" s="12"/>
      <c r="H167" s="12"/>
      <c r="I167" s="12"/>
      <c r="K167" s="12"/>
      <c r="L167" s="12"/>
      <c r="M167" s="12"/>
      <c r="N167" s="12"/>
      <c r="O167" s="12"/>
      <c r="P167" s="12"/>
      <c r="Q167" s="12"/>
      <c r="R167" s="12"/>
      <c r="S167" s="12"/>
      <c r="T167" s="12"/>
      <c r="U167" s="12"/>
      <c r="V167" s="12"/>
      <c r="W167" s="12"/>
      <c r="X167" s="12"/>
      <c r="Y167" s="12"/>
      <c r="Z167" s="12"/>
      <c r="AA167" s="12"/>
      <c r="AB167" s="12"/>
      <c r="AE167" s="128"/>
    </row>
    <row r="168" spans="1:31" x14ac:dyDescent="0.3">
      <c r="A168" s="7"/>
      <c r="B168" s="7"/>
      <c r="C168" s="7"/>
      <c r="D168" s="7"/>
      <c r="F168" s="12"/>
      <c r="G168" s="12"/>
      <c r="H168" s="12"/>
      <c r="I168" s="12"/>
      <c r="K168" s="12"/>
      <c r="L168" s="12"/>
      <c r="M168" s="12"/>
      <c r="N168" s="12"/>
      <c r="O168" s="12"/>
      <c r="P168" s="12"/>
      <c r="Q168" s="12"/>
      <c r="R168" s="12"/>
      <c r="S168" s="12"/>
      <c r="T168" s="12"/>
      <c r="U168" s="12"/>
      <c r="V168" s="12"/>
      <c r="W168" s="12"/>
      <c r="X168" s="12"/>
      <c r="Y168" s="12"/>
      <c r="Z168" s="12"/>
      <c r="AA168" s="12"/>
      <c r="AB168" s="12"/>
      <c r="AE168" s="128"/>
    </row>
    <row r="169" spans="1:31" x14ac:dyDescent="0.3">
      <c r="A169" s="7"/>
      <c r="B169" s="7"/>
      <c r="C169" s="7"/>
      <c r="D169" s="7"/>
      <c r="F169" s="12"/>
      <c r="G169" s="12"/>
      <c r="H169" s="12"/>
      <c r="I169" s="12"/>
      <c r="K169" s="12"/>
      <c r="L169" s="12"/>
      <c r="M169" s="12"/>
      <c r="N169" s="12"/>
      <c r="O169" s="12"/>
      <c r="P169" s="12"/>
      <c r="Q169" s="12"/>
      <c r="R169" s="12"/>
      <c r="S169" s="12"/>
      <c r="T169" s="12"/>
      <c r="U169" s="12"/>
      <c r="V169" s="12"/>
      <c r="W169" s="12"/>
      <c r="X169" s="12"/>
      <c r="Y169" s="12"/>
      <c r="Z169" s="12"/>
      <c r="AA169" s="12"/>
      <c r="AB169" s="12"/>
      <c r="AE169" s="128"/>
    </row>
    <row r="170" spans="1:31" x14ac:dyDescent="0.3">
      <c r="A170" s="7"/>
      <c r="B170" s="7"/>
      <c r="C170" s="7"/>
      <c r="D170" s="7"/>
      <c r="F170" s="12"/>
      <c r="G170" s="12"/>
      <c r="H170" s="12"/>
      <c r="I170" s="12"/>
      <c r="K170" s="12"/>
      <c r="L170" s="12"/>
      <c r="M170" s="12"/>
      <c r="N170" s="12"/>
      <c r="O170" s="12"/>
      <c r="P170" s="12"/>
      <c r="Q170" s="12"/>
      <c r="R170" s="12"/>
      <c r="S170" s="12"/>
      <c r="T170" s="12"/>
      <c r="U170" s="12"/>
      <c r="V170" s="12"/>
      <c r="W170" s="12"/>
      <c r="X170" s="12"/>
      <c r="Y170" s="12"/>
      <c r="Z170" s="12"/>
      <c r="AA170" s="12"/>
      <c r="AB170" s="12"/>
      <c r="AE170" s="128"/>
    </row>
    <row r="171" spans="1:31" x14ac:dyDescent="0.3">
      <c r="A171" s="7"/>
      <c r="B171" s="7"/>
      <c r="C171" s="7"/>
      <c r="D171" s="7"/>
      <c r="F171" s="12"/>
      <c r="G171" s="12"/>
      <c r="H171" s="12"/>
      <c r="I171" s="12"/>
      <c r="K171" s="12"/>
      <c r="L171" s="12"/>
      <c r="M171" s="12"/>
      <c r="N171" s="12"/>
      <c r="O171" s="12"/>
      <c r="P171" s="12"/>
      <c r="Q171" s="12"/>
      <c r="R171" s="12"/>
      <c r="S171" s="12"/>
      <c r="T171" s="12"/>
      <c r="U171" s="12"/>
      <c r="V171" s="12"/>
      <c r="W171" s="12"/>
      <c r="X171" s="12"/>
      <c r="Y171" s="12"/>
      <c r="Z171" s="12"/>
      <c r="AA171" s="12"/>
      <c r="AB171" s="12"/>
      <c r="AE171" s="128"/>
    </row>
    <row r="172" spans="1:31" x14ac:dyDescent="0.3">
      <c r="A172" s="7"/>
      <c r="B172" s="7"/>
      <c r="C172" s="7"/>
      <c r="D172" s="7"/>
      <c r="F172" s="12"/>
      <c r="G172" s="12"/>
      <c r="H172" s="12"/>
      <c r="I172" s="12"/>
      <c r="K172" s="12"/>
      <c r="L172" s="12"/>
      <c r="M172" s="12"/>
      <c r="N172" s="12"/>
      <c r="O172" s="12"/>
      <c r="P172" s="12"/>
      <c r="Q172" s="12"/>
      <c r="R172" s="12"/>
      <c r="S172" s="12"/>
      <c r="T172" s="12"/>
      <c r="U172" s="12"/>
      <c r="V172" s="12"/>
      <c r="W172" s="12"/>
      <c r="X172" s="12"/>
      <c r="Y172" s="12"/>
      <c r="Z172" s="12"/>
      <c r="AA172" s="12"/>
      <c r="AB172" s="12"/>
      <c r="AE172" s="128"/>
    </row>
    <row r="173" spans="1:31" x14ac:dyDescent="0.3">
      <c r="A173" s="7"/>
      <c r="B173" s="7"/>
      <c r="C173" s="7"/>
      <c r="D173" s="7"/>
      <c r="F173" s="12"/>
      <c r="G173" s="12"/>
      <c r="H173" s="12"/>
      <c r="I173" s="12"/>
      <c r="K173" s="12"/>
      <c r="L173" s="12"/>
      <c r="M173" s="12"/>
      <c r="N173" s="12"/>
      <c r="O173" s="12"/>
      <c r="P173" s="12"/>
      <c r="Q173" s="12"/>
      <c r="R173" s="12"/>
      <c r="S173" s="12"/>
      <c r="T173" s="12"/>
      <c r="U173" s="12"/>
      <c r="V173" s="12"/>
      <c r="W173" s="12"/>
      <c r="X173" s="12"/>
      <c r="Y173" s="12"/>
      <c r="Z173" s="12"/>
      <c r="AA173" s="12"/>
      <c r="AB173" s="12"/>
      <c r="AE173" s="128"/>
    </row>
    <row r="174" spans="1:31" x14ac:dyDescent="0.3">
      <c r="A174" s="7"/>
      <c r="B174" s="7"/>
      <c r="C174" s="7"/>
      <c r="D174" s="7"/>
      <c r="F174" s="12"/>
      <c r="G174" s="12"/>
      <c r="H174" s="12"/>
      <c r="I174" s="12"/>
      <c r="K174" s="12"/>
      <c r="L174" s="12"/>
      <c r="M174" s="12"/>
      <c r="N174" s="12"/>
      <c r="O174" s="12"/>
      <c r="P174" s="12"/>
      <c r="Q174" s="12"/>
      <c r="R174" s="12"/>
      <c r="S174" s="12"/>
      <c r="T174" s="12"/>
      <c r="U174" s="12"/>
      <c r="V174" s="12"/>
      <c r="W174" s="12"/>
      <c r="X174" s="12"/>
      <c r="Y174" s="12"/>
      <c r="Z174" s="12"/>
      <c r="AA174" s="12"/>
      <c r="AB174" s="12"/>
      <c r="AE174" s="128"/>
    </row>
    <row r="175" spans="1:31" x14ac:dyDescent="0.3">
      <c r="A175" s="7"/>
      <c r="B175" s="7"/>
      <c r="C175" s="7"/>
      <c r="D175" s="7"/>
      <c r="F175" s="12"/>
      <c r="G175" s="12"/>
      <c r="H175" s="12"/>
      <c r="I175" s="12"/>
      <c r="K175" s="12"/>
      <c r="L175" s="12"/>
      <c r="M175" s="12"/>
      <c r="N175" s="12"/>
      <c r="O175" s="12"/>
      <c r="P175" s="12"/>
      <c r="Q175" s="12"/>
      <c r="R175" s="12"/>
      <c r="S175" s="12"/>
      <c r="T175" s="12"/>
      <c r="U175" s="12"/>
      <c r="V175" s="12"/>
      <c r="W175" s="12"/>
      <c r="X175" s="12"/>
      <c r="Y175" s="12"/>
      <c r="Z175" s="12"/>
      <c r="AA175" s="12"/>
      <c r="AB175" s="12"/>
      <c r="AE175" s="128"/>
    </row>
    <row r="176" spans="1:31" x14ac:dyDescent="0.3">
      <c r="A176" s="7"/>
      <c r="B176" s="7"/>
      <c r="C176" s="7"/>
      <c r="D176" s="7"/>
      <c r="F176" s="12"/>
      <c r="G176" s="12"/>
      <c r="H176" s="12"/>
      <c r="I176" s="12"/>
      <c r="K176" s="12"/>
      <c r="L176" s="12"/>
      <c r="M176" s="12"/>
      <c r="N176" s="12"/>
      <c r="O176" s="12"/>
      <c r="P176" s="12"/>
      <c r="Q176" s="12"/>
      <c r="R176" s="12"/>
      <c r="S176" s="12"/>
      <c r="T176" s="12"/>
      <c r="U176" s="12"/>
      <c r="V176" s="12"/>
      <c r="W176" s="12"/>
      <c r="X176" s="12"/>
      <c r="Y176" s="12"/>
      <c r="Z176" s="12"/>
      <c r="AA176" s="12"/>
      <c r="AB176" s="12"/>
      <c r="AE176" s="128"/>
    </row>
    <row r="177" spans="1:31" x14ac:dyDescent="0.3">
      <c r="A177" s="7"/>
      <c r="B177" s="7"/>
      <c r="C177" s="7"/>
      <c r="D177" s="7"/>
      <c r="F177" s="12"/>
      <c r="G177" s="12"/>
      <c r="H177" s="12"/>
      <c r="I177" s="12"/>
      <c r="K177" s="12"/>
      <c r="L177" s="12"/>
      <c r="M177" s="12"/>
      <c r="N177" s="12"/>
      <c r="O177" s="12"/>
      <c r="P177" s="12"/>
      <c r="Q177" s="12"/>
      <c r="R177" s="12"/>
      <c r="S177" s="12"/>
      <c r="T177" s="12"/>
      <c r="U177" s="12"/>
      <c r="V177" s="12"/>
      <c r="W177" s="12"/>
      <c r="X177" s="12"/>
      <c r="Y177" s="12"/>
      <c r="Z177" s="12"/>
      <c r="AA177" s="12"/>
      <c r="AB177" s="12"/>
      <c r="AE177" s="128"/>
    </row>
    <row r="178" spans="1:31" x14ac:dyDescent="0.3">
      <c r="A178" s="7"/>
      <c r="B178" s="7"/>
      <c r="C178" s="7"/>
      <c r="D178" s="7"/>
      <c r="F178" s="12"/>
      <c r="G178" s="12"/>
      <c r="H178" s="12"/>
      <c r="I178" s="12"/>
      <c r="K178" s="12"/>
      <c r="L178" s="12"/>
      <c r="M178" s="12"/>
      <c r="N178" s="12"/>
      <c r="O178" s="12"/>
      <c r="P178" s="12"/>
      <c r="Q178" s="12"/>
      <c r="R178" s="12"/>
      <c r="S178" s="12"/>
      <c r="T178" s="12"/>
      <c r="U178" s="12"/>
      <c r="V178" s="12"/>
      <c r="W178" s="12"/>
      <c r="X178" s="12"/>
      <c r="Y178" s="12"/>
      <c r="Z178" s="12"/>
      <c r="AA178" s="12"/>
      <c r="AB178" s="12"/>
      <c r="AE178" s="128"/>
    </row>
    <row r="179" spans="1:31" x14ac:dyDescent="0.3">
      <c r="A179" s="7"/>
      <c r="B179" s="7"/>
      <c r="C179" s="7"/>
      <c r="D179" s="7"/>
      <c r="F179" s="12"/>
      <c r="G179" s="12"/>
      <c r="H179" s="12"/>
      <c r="I179" s="12"/>
      <c r="K179" s="12"/>
      <c r="L179" s="12"/>
      <c r="M179" s="12"/>
      <c r="N179" s="12"/>
      <c r="O179" s="12"/>
      <c r="P179" s="12"/>
      <c r="Q179" s="12"/>
      <c r="R179" s="12"/>
      <c r="S179" s="12"/>
      <c r="T179" s="12"/>
      <c r="U179" s="12"/>
      <c r="V179" s="12"/>
      <c r="W179" s="12"/>
      <c r="X179" s="12"/>
      <c r="Y179" s="12"/>
      <c r="Z179" s="12"/>
      <c r="AA179" s="12"/>
      <c r="AB179" s="12"/>
      <c r="AE179" s="128"/>
    </row>
    <row r="180" spans="1:31" x14ac:dyDescent="0.3">
      <c r="A180" s="7"/>
      <c r="B180" s="7"/>
      <c r="C180" s="7"/>
      <c r="D180" s="7"/>
      <c r="F180" s="12"/>
      <c r="G180" s="12"/>
      <c r="H180" s="12"/>
      <c r="I180" s="12"/>
      <c r="K180" s="12"/>
      <c r="L180" s="12"/>
      <c r="M180" s="12"/>
      <c r="N180" s="12"/>
      <c r="O180" s="12"/>
      <c r="P180" s="12"/>
      <c r="Q180" s="12"/>
      <c r="R180" s="12"/>
      <c r="S180" s="12"/>
      <c r="T180" s="12"/>
      <c r="U180" s="12"/>
      <c r="V180" s="12"/>
      <c r="W180" s="12"/>
      <c r="X180" s="12"/>
      <c r="Y180" s="12"/>
      <c r="Z180" s="12"/>
      <c r="AA180" s="12"/>
      <c r="AB180" s="12"/>
      <c r="AE180" s="128"/>
    </row>
    <row r="181" spans="1:31" x14ac:dyDescent="0.3">
      <c r="A181" s="7"/>
      <c r="B181" s="7"/>
      <c r="C181" s="7"/>
      <c r="D181" s="7"/>
      <c r="F181" s="12"/>
      <c r="G181" s="12"/>
      <c r="H181" s="12"/>
      <c r="I181" s="12"/>
      <c r="K181" s="12"/>
      <c r="L181" s="12"/>
      <c r="M181" s="12"/>
      <c r="N181" s="12"/>
      <c r="O181" s="12"/>
      <c r="P181" s="12"/>
      <c r="Q181" s="12"/>
      <c r="R181" s="12"/>
      <c r="S181" s="12"/>
      <c r="T181" s="12"/>
      <c r="U181" s="12"/>
      <c r="V181" s="12"/>
      <c r="W181" s="12"/>
      <c r="X181" s="12"/>
      <c r="Y181" s="12"/>
      <c r="Z181" s="12"/>
      <c r="AA181" s="12"/>
      <c r="AB181" s="12"/>
      <c r="AE181" s="128"/>
    </row>
    <row r="182" spans="1:31" x14ac:dyDescent="0.3">
      <c r="A182" s="7"/>
      <c r="B182" s="7"/>
      <c r="C182" s="7"/>
      <c r="D182" s="7"/>
      <c r="F182" s="12"/>
      <c r="G182" s="12"/>
      <c r="H182" s="12"/>
      <c r="I182" s="12"/>
      <c r="K182" s="12"/>
      <c r="L182" s="12"/>
      <c r="M182" s="12"/>
      <c r="N182" s="12"/>
      <c r="O182" s="12"/>
      <c r="P182" s="12"/>
      <c r="Q182" s="12"/>
      <c r="R182" s="12"/>
      <c r="S182" s="12"/>
      <c r="T182" s="12"/>
      <c r="U182" s="12"/>
      <c r="V182" s="12"/>
      <c r="W182" s="12"/>
      <c r="X182" s="12"/>
      <c r="Y182" s="12"/>
      <c r="Z182" s="12"/>
      <c r="AA182" s="12"/>
      <c r="AB182" s="12"/>
      <c r="AE182" s="128"/>
    </row>
    <row r="183" spans="1:31" x14ac:dyDescent="0.3">
      <c r="A183" s="7"/>
      <c r="B183" s="7"/>
      <c r="C183" s="7"/>
      <c r="D183" s="7"/>
      <c r="F183" s="12"/>
      <c r="G183" s="12"/>
      <c r="H183" s="12"/>
      <c r="I183" s="12"/>
      <c r="K183" s="12"/>
      <c r="L183" s="12"/>
      <c r="M183" s="12"/>
      <c r="N183" s="12"/>
      <c r="O183" s="12"/>
      <c r="P183" s="12"/>
      <c r="Q183" s="12"/>
      <c r="R183" s="12"/>
      <c r="S183" s="12"/>
      <c r="T183" s="12"/>
      <c r="U183" s="12"/>
      <c r="V183" s="12"/>
      <c r="W183" s="12"/>
      <c r="X183" s="12"/>
      <c r="Y183" s="12"/>
      <c r="Z183" s="12"/>
      <c r="AA183" s="12"/>
      <c r="AB183" s="12"/>
      <c r="AE183" s="128"/>
    </row>
    <row r="184" spans="1:31" x14ac:dyDescent="0.3">
      <c r="A184" s="7"/>
      <c r="B184" s="7"/>
      <c r="C184" s="7"/>
      <c r="D184" s="7"/>
      <c r="F184" s="12"/>
      <c r="G184" s="12"/>
      <c r="H184" s="12"/>
      <c r="I184" s="12"/>
      <c r="K184" s="12"/>
      <c r="L184" s="12"/>
      <c r="M184" s="12"/>
      <c r="N184" s="12"/>
      <c r="O184" s="12"/>
      <c r="P184" s="12"/>
      <c r="Q184" s="12"/>
      <c r="R184" s="12"/>
      <c r="S184" s="12"/>
      <c r="T184" s="12"/>
      <c r="U184" s="12"/>
      <c r="V184" s="12"/>
      <c r="W184" s="12"/>
      <c r="X184" s="12"/>
      <c r="Y184" s="12"/>
      <c r="Z184" s="12"/>
      <c r="AA184" s="12"/>
      <c r="AB184" s="12"/>
      <c r="AE184" s="128"/>
    </row>
    <row r="185" spans="1:31" x14ac:dyDescent="0.3">
      <c r="A185" s="7"/>
      <c r="B185" s="7"/>
      <c r="C185" s="7"/>
      <c r="D185" s="7"/>
      <c r="F185" s="12"/>
      <c r="G185" s="12"/>
      <c r="H185" s="12"/>
      <c r="I185" s="12"/>
      <c r="K185" s="12"/>
      <c r="L185" s="12"/>
      <c r="M185" s="12"/>
      <c r="N185" s="12"/>
      <c r="O185" s="12"/>
      <c r="P185" s="12"/>
      <c r="Q185" s="12"/>
      <c r="R185" s="12"/>
      <c r="S185" s="12"/>
      <c r="T185" s="12"/>
      <c r="U185" s="12"/>
      <c r="V185" s="12"/>
      <c r="W185" s="12"/>
      <c r="X185" s="12"/>
      <c r="Y185" s="12"/>
      <c r="Z185" s="12"/>
      <c r="AA185" s="12"/>
      <c r="AB185" s="12"/>
      <c r="AE185" s="128"/>
    </row>
    <row r="186" spans="1:31" x14ac:dyDescent="0.3">
      <c r="A186" s="7"/>
      <c r="B186" s="7"/>
      <c r="C186" s="7"/>
      <c r="D186" s="7"/>
      <c r="F186" s="12"/>
      <c r="G186" s="12"/>
      <c r="H186" s="12"/>
      <c r="I186" s="12"/>
      <c r="K186" s="12"/>
      <c r="L186" s="12"/>
      <c r="M186" s="12"/>
      <c r="N186" s="12"/>
      <c r="O186" s="12"/>
      <c r="P186" s="12"/>
      <c r="Q186" s="12"/>
      <c r="R186" s="12"/>
      <c r="S186" s="12"/>
      <c r="T186" s="12"/>
      <c r="U186" s="12"/>
      <c r="V186" s="12"/>
      <c r="W186" s="12"/>
      <c r="X186" s="12"/>
      <c r="Y186" s="12"/>
      <c r="Z186" s="12"/>
      <c r="AA186" s="12"/>
      <c r="AB186" s="12"/>
      <c r="AE186" s="128"/>
    </row>
    <row r="187" spans="1:31" x14ac:dyDescent="0.3">
      <c r="A187" s="7"/>
      <c r="B187" s="7"/>
      <c r="C187" s="7"/>
      <c r="D187" s="7"/>
      <c r="F187" s="12"/>
      <c r="G187" s="12"/>
      <c r="H187" s="12"/>
      <c r="I187" s="12"/>
      <c r="K187" s="12"/>
      <c r="L187" s="12"/>
      <c r="M187" s="12"/>
      <c r="N187" s="12"/>
      <c r="O187" s="12"/>
      <c r="P187" s="12"/>
      <c r="Q187" s="12"/>
      <c r="R187" s="12"/>
      <c r="S187" s="12"/>
      <c r="T187" s="12"/>
      <c r="U187" s="12"/>
      <c r="V187" s="12"/>
      <c r="W187" s="12"/>
      <c r="X187" s="12"/>
      <c r="Y187" s="12"/>
      <c r="Z187" s="12"/>
      <c r="AA187" s="12"/>
      <c r="AB187" s="12"/>
      <c r="AE187" s="128"/>
    </row>
    <row r="188" spans="1:31" x14ac:dyDescent="0.3">
      <c r="A188" s="7"/>
      <c r="B188" s="7"/>
      <c r="C188" s="7"/>
      <c r="D188" s="7"/>
      <c r="F188" s="12"/>
      <c r="G188" s="12"/>
      <c r="H188" s="12"/>
      <c r="I188" s="12"/>
      <c r="K188" s="12"/>
      <c r="L188" s="12"/>
      <c r="M188" s="12"/>
      <c r="N188" s="12"/>
      <c r="O188" s="12"/>
      <c r="P188" s="12"/>
      <c r="Q188" s="12"/>
      <c r="R188" s="12"/>
      <c r="S188" s="12"/>
      <c r="T188" s="12"/>
      <c r="U188" s="12"/>
      <c r="V188" s="12"/>
      <c r="W188" s="12"/>
      <c r="X188" s="12"/>
      <c r="Y188" s="12"/>
      <c r="Z188" s="12"/>
      <c r="AA188" s="12"/>
      <c r="AB188" s="12"/>
      <c r="AE188" s="128"/>
    </row>
    <row r="189" spans="1:31" x14ac:dyDescent="0.3">
      <c r="A189" s="7"/>
      <c r="B189" s="7"/>
      <c r="C189" s="7"/>
      <c r="D189" s="7"/>
      <c r="F189" s="12"/>
      <c r="G189" s="12"/>
      <c r="H189" s="12"/>
      <c r="I189" s="12"/>
      <c r="K189" s="12"/>
      <c r="L189" s="12"/>
      <c r="M189" s="12"/>
      <c r="N189" s="12"/>
      <c r="O189" s="12"/>
      <c r="P189" s="12"/>
      <c r="Q189" s="12"/>
      <c r="R189" s="12"/>
      <c r="S189" s="12"/>
      <c r="T189" s="12"/>
      <c r="U189" s="12"/>
      <c r="V189" s="12"/>
      <c r="W189" s="12"/>
      <c r="X189" s="12"/>
      <c r="Y189" s="12"/>
      <c r="Z189" s="12"/>
      <c r="AA189" s="12"/>
      <c r="AB189" s="12"/>
      <c r="AE189" s="128"/>
    </row>
    <row r="190" spans="1:31" x14ac:dyDescent="0.3">
      <c r="A190" s="7"/>
      <c r="B190" s="7"/>
      <c r="C190" s="7"/>
      <c r="D190" s="7"/>
      <c r="F190" s="12"/>
      <c r="G190" s="12"/>
      <c r="H190" s="12"/>
      <c r="I190" s="12"/>
      <c r="K190" s="12"/>
      <c r="L190" s="12"/>
      <c r="M190" s="12"/>
      <c r="N190" s="12"/>
      <c r="O190" s="12"/>
      <c r="P190" s="12"/>
      <c r="Q190" s="12"/>
      <c r="R190" s="12"/>
      <c r="S190" s="12"/>
      <c r="T190" s="12"/>
      <c r="U190" s="12"/>
      <c r="V190" s="12"/>
      <c r="W190" s="12"/>
      <c r="X190" s="12"/>
      <c r="Y190" s="12"/>
      <c r="Z190" s="12"/>
      <c r="AA190" s="12"/>
      <c r="AB190" s="12"/>
      <c r="AE190" s="128"/>
    </row>
    <row r="191" spans="1:31" x14ac:dyDescent="0.3">
      <c r="A191" s="7"/>
      <c r="B191" s="7"/>
      <c r="C191" s="7"/>
      <c r="D191" s="7"/>
      <c r="F191" s="12"/>
      <c r="G191" s="12"/>
      <c r="H191" s="12"/>
      <c r="I191" s="12"/>
      <c r="K191" s="12"/>
      <c r="L191" s="12"/>
      <c r="M191" s="12"/>
      <c r="N191" s="12"/>
      <c r="O191" s="12"/>
      <c r="P191" s="12"/>
      <c r="Q191" s="12"/>
      <c r="R191" s="12"/>
      <c r="S191" s="12"/>
      <c r="T191" s="12"/>
      <c r="U191" s="12"/>
      <c r="V191" s="12"/>
      <c r="W191" s="12"/>
      <c r="X191" s="12"/>
      <c r="Y191" s="12"/>
      <c r="Z191" s="12"/>
      <c r="AA191" s="12"/>
      <c r="AB191" s="12"/>
      <c r="AE191" s="128"/>
    </row>
    <row r="192" spans="1:31" x14ac:dyDescent="0.3">
      <c r="A192" s="7"/>
      <c r="B192" s="7"/>
      <c r="C192" s="7"/>
      <c r="D192" s="7"/>
      <c r="F192" s="12"/>
      <c r="G192" s="12"/>
      <c r="H192" s="12"/>
      <c r="I192" s="12"/>
      <c r="K192" s="12"/>
      <c r="L192" s="12"/>
      <c r="M192" s="12"/>
      <c r="N192" s="12"/>
      <c r="O192" s="12"/>
      <c r="P192" s="12"/>
      <c r="Q192" s="12"/>
      <c r="R192" s="12"/>
      <c r="S192" s="12"/>
      <c r="T192" s="12"/>
      <c r="U192" s="12"/>
      <c r="V192" s="12"/>
      <c r="W192" s="12"/>
      <c r="X192" s="12"/>
      <c r="Y192" s="12"/>
      <c r="Z192" s="12"/>
      <c r="AA192" s="12"/>
      <c r="AB192" s="12"/>
      <c r="AE192" s="128"/>
    </row>
    <row r="193" spans="1:31" x14ac:dyDescent="0.3">
      <c r="A193" s="7"/>
      <c r="B193" s="7"/>
      <c r="C193" s="7"/>
      <c r="D193" s="7"/>
      <c r="F193" s="12"/>
      <c r="G193" s="12"/>
      <c r="H193" s="12"/>
      <c r="I193" s="12"/>
      <c r="K193" s="12"/>
      <c r="L193" s="12"/>
      <c r="M193" s="12"/>
      <c r="N193" s="12"/>
      <c r="O193" s="12"/>
      <c r="P193" s="12"/>
      <c r="Q193" s="12"/>
      <c r="R193" s="12"/>
      <c r="S193" s="12"/>
      <c r="T193" s="12"/>
      <c r="U193" s="12"/>
      <c r="V193" s="12"/>
      <c r="W193" s="12"/>
      <c r="X193" s="12"/>
      <c r="Y193" s="12"/>
      <c r="Z193" s="12"/>
      <c r="AA193" s="12"/>
      <c r="AB193" s="12"/>
      <c r="AE193" s="128"/>
    </row>
    <row r="194" spans="1:31" x14ac:dyDescent="0.3">
      <c r="A194" s="7"/>
      <c r="B194" s="7"/>
      <c r="C194" s="7"/>
      <c r="D194" s="7"/>
      <c r="F194" s="12"/>
      <c r="G194" s="12"/>
      <c r="H194" s="12"/>
      <c r="I194" s="12"/>
      <c r="K194" s="12"/>
      <c r="L194" s="12"/>
      <c r="M194" s="12"/>
      <c r="N194" s="12"/>
      <c r="O194" s="12"/>
      <c r="P194" s="12"/>
      <c r="Q194" s="12"/>
      <c r="R194" s="12"/>
      <c r="S194" s="12"/>
      <c r="T194" s="12"/>
      <c r="U194" s="12"/>
      <c r="V194" s="12"/>
      <c r="W194" s="12"/>
      <c r="X194" s="12"/>
      <c r="Y194" s="12"/>
      <c r="Z194" s="12"/>
      <c r="AA194" s="12"/>
      <c r="AB194" s="12"/>
      <c r="AE194" s="128"/>
    </row>
    <row r="195" spans="1:31" x14ac:dyDescent="0.3">
      <c r="A195" s="7"/>
      <c r="B195" s="7"/>
      <c r="C195" s="7"/>
      <c r="D195" s="7"/>
      <c r="F195" s="12"/>
      <c r="G195" s="12"/>
      <c r="H195" s="12"/>
      <c r="I195" s="12"/>
      <c r="K195" s="12"/>
      <c r="L195" s="12"/>
      <c r="M195" s="12"/>
      <c r="N195" s="12"/>
      <c r="O195" s="12"/>
      <c r="P195" s="12"/>
      <c r="Q195" s="12"/>
      <c r="R195" s="12"/>
      <c r="S195" s="12"/>
      <c r="T195" s="12"/>
      <c r="U195" s="12"/>
      <c r="V195" s="12"/>
      <c r="W195" s="12"/>
      <c r="X195" s="12"/>
      <c r="Y195" s="12"/>
      <c r="Z195" s="12"/>
      <c r="AA195" s="12"/>
      <c r="AB195" s="12"/>
      <c r="AE195" s="128"/>
    </row>
    <row r="196" spans="1:31" x14ac:dyDescent="0.3">
      <c r="A196" s="7"/>
      <c r="B196" s="7"/>
      <c r="C196" s="7"/>
      <c r="D196" s="7"/>
      <c r="F196" s="12"/>
      <c r="G196" s="12"/>
      <c r="H196" s="12"/>
      <c r="I196" s="12"/>
      <c r="K196" s="12"/>
      <c r="L196" s="12"/>
      <c r="M196" s="12"/>
      <c r="N196" s="12"/>
      <c r="O196" s="12"/>
      <c r="P196" s="12"/>
      <c r="Q196" s="12"/>
      <c r="R196" s="12"/>
      <c r="S196" s="12"/>
      <c r="T196" s="12"/>
      <c r="U196" s="12"/>
      <c r="V196" s="12"/>
      <c r="W196" s="12"/>
      <c r="X196" s="12"/>
      <c r="Y196" s="12"/>
      <c r="Z196" s="12"/>
      <c r="AA196" s="12"/>
      <c r="AB196" s="12"/>
      <c r="AE196" s="128"/>
    </row>
    <row r="197" spans="1:31" x14ac:dyDescent="0.3">
      <c r="A197" s="7"/>
      <c r="B197" s="7"/>
      <c r="C197" s="7"/>
      <c r="D197" s="7"/>
      <c r="F197" s="12"/>
      <c r="G197" s="12"/>
      <c r="H197" s="12"/>
      <c r="I197" s="12"/>
      <c r="K197" s="12"/>
      <c r="L197" s="12"/>
      <c r="M197" s="12"/>
      <c r="N197" s="12"/>
      <c r="O197" s="12"/>
      <c r="P197" s="12"/>
      <c r="Q197" s="12"/>
      <c r="R197" s="12"/>
      <c r="S197" s="12"/>
      <c r="T197" s="12"/>
      <c r="U197" s="12"/>
      <c r="V197" s="12"/>
      <c r="W197" s="12"/>
      <c r="X197" s="12"/>
      <c r="Y197" s="12"/>
      <c r="Z197" s="12"/>
      <c r="AA197" s="12"/>
      <c r="AB197" s="12"/>
      <c r="AE197" s="128"/>
    </row>
    <row r="198" spans="1:31" x14ac:dyDescent="0.3">
      <c r="A198" s="7"/>
      <c r="B198" s="7"/>
      <c r="C198" s="7"/>
      <c r="D198" s="7"/>
      <c r="F198" s="12"/>
      <c r="G198" s="12"/>
      <c r="H198" s="12"/>
      <c r="I198" s="12"/>
      <c r="K198" s="12"/>
      <c r="L198" s="12"/>
      <c r="M198" s="12"/>
      <c r="N198" s="12"/>
      <c r="O198" s="12"/>
      <c r="P198" s="12"/>
      <c r="Q198" s="12"/>
      <c r="R198" s="12"/>
      <c r="S198" s="12"/>
      <c r="T198" s="12"/>
      <c r="U198" s="12"/>
      <c r="V198" s="12"/>
      <c r="W198" s="12"/>
      <c r="X198" s="12"/>
      <c r="Y198" s="12"/>
      <c r="Z198" s="12"/>
      <c r="AA198" s="12"/>
      <c r="AB198" s="12"/>
      <c r="AE198" s="128"/>
    </row>
    <row r="199" spans="1:31" x14ac:dyDescent="0.3">
      <c r="A199" s="7"/>
      <c r="B199" s="7"/>
      <c r="C199" s="7"/>
      <c r="D199" s="7"/>
      <c r="F199" s="12"/>
      <c r="G199" s="12"/>
      <c r="H199" s="12"/>
      <c r="I199" s="12"/>
      <c r="K199" s="12"/>
      <c r="L199" s="12"/>
      <c r="M199" s="12"/>
      <c r="N199" s="12"/>
      <c r="O199" s="12"/>
      <c r="P199" s="12"/>
      <c r="Q199" s="12"/>
      <c r="R199" s="12"/>
      <c r="S199" s="12"/>
      <c r="T199" s="12"/>
      <c r="U199" s="12"/>
      <c r="V199" s="12"/>
      <c r="W199" s="12"/>
      <c r="X199" s="12"/>
      <c r="Y199" s="12"/>
      <c r="Z199" s="12"/>
      <c r="AA199" s="12"/>
      <c r="AB199" s="12"/>
      <c r="AE199" s="128"/>
    </row>
    <row r="200" spans="1:31" x14ac:dyDescent="0.3">
      <c r="A200" s="7"/>
      <c r="B200" s="7"/>
      <c r="C200" s="7"/>
      <c r="D200" s="7"/>
      <c r="F200" s="12"/>
      <c r="G200" s="12"/>
      <c r="H200" s="12"/>
      <c r="I200" s="12"/>
      <c r="K200" s="12"/>
      <c r="L200" s="12"/>
      <c r="M200" s="12"/>
      <c r="N200" s="12"/>
      <c r="O200" s="12"/>
      <c r="P200" s="12"/>
      <c r="Q200" s="12"/>
      <c r="R200" s="12"/>
      <c r="S200" s="12"/>
      <c r="T200" s="12"/>
      <c r="U200" s="12"/>
      <c r="V200" s="12"/>
      <c r="W200" s="12"/>
      <c r="X200" s="12"/>
      <c r="Y200" s="12"/>
      <c r="Z200" s="12"/>
      <c r="AA200" s="12"/>
      <c r="AB200" s="12"/>
      <c r="AE200" s="128"/>
    </row>
    <row r="201" spans="1:31" x14ac:dyDescent="0.3">
      <c r="A201" s="7"/>
      <c r="B201" s="7"/>
      <c r="C201" s="7"/>
      <c r="D201" s="7"/>
      <c r="F201" s="12"/>
      <c r="G201" s="12"/>
      <c r="H201" s="12"/>
      <c r="I201" s="12"/>
      <c r="K201" s="12"/>
      <c r="L201" s="12"/>
      <c r="M201" s="12"/>
      <c r="N201" s="12"/>
      <c r="O201" s="12"/>
      <c r="P201" s="12"/>
      <c r="Q201" s="12"/>
      <c r="R201" s="12"/>
      <c r="S201" s="12"/>
      <c r="T201" s="12"/>
      <c r="U201" s="12"/>
      <c r="V201" s="12"/>
      <c r="W201" s="12"/>
      <c r="X201" s="12"/>
      <c r="Y201" s="12"/>
      <c r="Z201" s="12"/>
      <c r="AA201" s="12"/>
      <c r="AB201" s="12"/>
      <c r="AE201" s="128"/>
    </row>
    <row r="202" spans="1:31" x14ac:dyDescent="0.3">
      <c r="A202" s="7"/>
      <c r="B202" s="7"/>
      <c r="C202" s="7"/>
      <c r="D202" s="7"/>
      <c r="F202" s="12"/>
      <c r="G202" s="12"/>
      <c r="H202" s="12"/>
      <c r="I202" s="12"/>
      <c r="K202" s="12"/>
      <c r="L202" s="12"/>
      <c r="M202" s="12"/>
      <c r="N202" s="12"/>
      <c r="O202" s="12"/>
      <c r="P202" s="12"/>
      <c r="Q202" s="12"/>
      <c r="R202" s="12"/>
      <c r="S202" s="12"/>
      <c r="T202" s="12"/>
      <c r="U202" s="12"/>
      <c r="V202" s="12"/>
      <c r="W202" s="12"/>
      <c r="X202" s="12"/>
      <c r="Y202" s="12"/>
      <c r="Z202" s="12"/>
      <c r="AA202" s="12"/>
      <c r="AB202" s="12"/>
      <c r="AE202" s="128"/>
    </row>
    <row r="203" spans="1:31" x14ac:dyDescent="0.3">
      <c r="A203" s="7"/>
      <c r="B203" s="7"/>
      <c r="C203" s="7"/>
      <c r="D203" s="7"/>
      <c r="F203" s="12"/>
      <c r="G203" s="12"/>
      <c r="H203" s="12"/>
      <c r="I203" s="12"/>
      <c r="K203" s="12"/>
      <c r="L203" s="12"/>
      <c r="M203" s="12"/>
      <c r="N203" s="12"/>
      <c r="O203" s="12"/>
      <c r="P203" s="12"/>
      <c r="Q203" s="12"/>
      <c r="R203" s="12"/>
      <c r="S203" s="12"/>
      <c r="T203" s="12"/>
      <c r="U203" s="12"/>
      <c r="V203" s="12"/>
      <c r="W203" s="12"/>
      <c r="X203" s="12"/>
      <c r="Y203" s="12"/>
      <c r="Z203" s="12"/>
      <c r="AA203" s="12"/>
      <c r="AB203" s="12"/>
      <c r="AE203" s="128"/>
    </row>
    <row r="204" spans="1:31" x14ac:dyDescent="0.3">
      <c r="A204" s="7"/>
      <c r="B204" s="7"/>
      <c r="C204" s="7"/>
      <c r="D204" s="7"/>
      <c r="F204" s="12"/>
      <c r="G204" s="12"/>
      <c r="H204" s="12"/>
      <c r="I204" s="12"/>
      <c r="K204" s="12"/>
      <c r="L204" s="12"/>
      <c r="M204" s="12"/>
      <c r="N204" s="12"/>
      <c r="O204" s="12"/>
      <c r="P204" s="12"/>
      <c r="Q204" s="12"/>
      <c r="R204" s="12"/>
      <c r="S204" s="12"/>
      <c r="T204" s="12"/>
      <c r="U204" s="12"/>
      <c r="V204" s="12"/>
      <c r="W204" s="12"/>
      <c r="X204" s="12"/>
      <c r="Y204" s="12"/>
      <c r="Z204" s="12"/>
      <c r="AA204" s="12"/>
      <c r="AB204" s="12"/>
      <c r="AE204" s="128"/>
    </row>
    <row r="205" spans="1:31" x14ac:dyDescent="0.3">
      <c r="A205" s="7"/>
      <c r="B205" s="7"/>
      <c r="C205" s="7"/>
      <c r="D205" s="7"/>
      <c r="F205" s="12"/>
      <c r="G205" s="12"/>
      <c r="H205" s="12"/>
      <c r="I205" s="12"/>
      <c r="K205" s="12"/>
      <c r="L205" s="12"/>
      <c r="M205" s="12"/>
      <c r="N205" s="12"/>
      <c r="O205" s="12"/>
      <c r="P205" s="12"/>
      <c r="Q205" s="12"/>
      <c r="R205" s="12"/>
      <c r="S205" s="12"/>
      <c r="T205" s="12"/>
      <c r="U205" s="12"/>
      <c r="V205" s="12"/>
      <c r="W205" s="12"/>
      <c r="X205" s="12"/>
      <c r="Y205" s="12"/>
      <c r="Z205" s="12"/>
      <c r="AA205" s="12"/>
      <c r="AB205" s="12"/>
      <c r="AE205" s="128"/>
    </row>
    <row r="206" spans="1:31" x14ac:dyDescent="0.3">
      <c r="A206" s="7"/>
      <c r="B206" s="7"/>
      <c r="C206" s="7"/>
      <c r="D206" s="7"/>
      <c r="F206" s="12"/>
      <c r="G206" s="12"/>
      <c r="H206" s="12"/>
      <c r="I206" s="12"/>
      <c r="K206" s="12"/>
      <c r="L206" s="12"/>
      <c r="M206" s="12"/>
      <c r="N206" s="12"/>
      <c r="O206" s="12"/>
      <c r="P206" s="12"/>
      <c r="Q206" s="12"/>
      <c r="R206" s="12"/>
      <c r="S206" s="12"/>
      <c r="T206" s="12"/>
      <c r="U206" s="12"/>
      <c r="V206" s="12"/>
      <c r="W206" s="12"/>
      <c r="X206" s="12"/>
      <c r="Y206" s="12"/>
      <c r="Z206" s="12"/>
      <c r="AA206" s="12"/>
      <c r="AB206" s="12"/>
      <c r="AE206" s="128"/>
    </row>
    <row r="207" spans="1:31" x14ac:dyDescent="0.3">
      <c r="A207" s="7"/>
      <c r="B207" s="7"/>
      <c r="C207" s="7"/>
      <c r="D207" s="7"/>
      <c r="F207" s="12"/>
      <c r="G207" s="12"/>
      <c r="H207" s="12"/>
      <c r="I207" s="12"/>
      <c r="K207" s="12"/>
      <c r="L207" s="12"/>
      <c r="M207" s="12"/>
      <c r="N207" s="12"/>
      <c r="O207" s="12"/>
      <c r="P207" s="12"/>
      <c r="Q207" s="12"/>
      <c r="R207" s="12"/>
      <c r="S207" s="12"/>
      <c r="T207" s="12"/>
      <c r="U207" s="12"/>
      <c r="V207" s="12"/>
      <c r="W207" s="12"/>
      <c r="X207" s="12"/>
      <c r="Y207" s="12"/>
      <c r="Z207" s="12"/>
      <c r="AA207" s="12"/>
      <c r="AB207" s="12"/>
      <c r="AE207" s="128"/>
    </row>
    <row r="208" spans="1:31" x14ac:dyDescent="0.3">
      <c r="A208" s="7"/>
      <c r="B208" s="7"/>
      <c r="C208" s="7"/>
      <c r="D208" s="7"/>
      <c r="F208" s="12"/>
      <c r="G208" s="12"/>
      <c r="H208" s="12"/>
      <c r="I208" s="12"/>
      <c r="K208" s="12"/>
      <c r="L208" s="12"/>
      <c r="M208" s="12"/>
      <c r="N208" s="12"/>
      <c r="O208" s="12"/>
      <c r="P208" s="12"/>
      <c r="Q208" s="12"/>
      <c r="R208" s="12"/>
      <c r="S208" s="12"/>
      <c r="T208" s="12"/>
      <c r="U208" s="12"/>
      <c r="V208" s="12"/>
      <c r="W208" s="12"/>
      <c r="X208" s="12"/>
      <c r="Y208" s="12"/>
      <c r="Z208" s="12"/>
      <c r="AA208" s="12"/>
      <c r="AB208" s="12"/>
      <c r="AE208" s="128"/>
    </row>
    <row r="209" spans="1:31" x14ac:dyDescent="0.3">
      <c r="A209" s="7"/>
      <c r="B209" s="7"/>
      <c r="C209" s="7"/>
      <c r="D209" s="7"/>
      <c r="F209" s="12"/>
      <c r="G209" s="12"/>
      <c r="H209" s="12"/>
      <c r="I209" s="12"/>
      <c r="K209" s="12"/>
      <c r="L209" s="12"/>
      <c r="M209" s="12"/>
      <c r="N209" s="12"/>
      <c r="O209" s="12"/>
      <c r="P209" s="12"/>
      <c r="Q209" s="12"/>
      <c r="R209" s="12"/>
      <c r="S209" s="12"/>
      <c r="T209" s="12"/>
      <c r="U209" s="12"/>
      <c r="V209" s="12"/>
      <c r="W209" s="12"/>
      <c r="X209" s="12"/>
      <c r="Y209" s="12"/>
      <c r="Z209" s="12"/>
      <c r="AA209" s="12"/>
      <c r="AB209" s="12"/>
      <c r="AE209" s="128"/>
    </row>
    <row r="210" spans="1:31" x14ac:dyDescent="0.3">
      <c r="A210" s="7"/>
      <c r="B210" s="7"/>
      <c r="C210" s="7"/>
      <c r="D210" s="7"/>
      <c r="F210" s="12"/>
      <c r="G210" s="12"/>
      <c r="H210" s="12"/>
      <c r="I210" s="12"/>
      <c r="K210" s="12"/>
      <c r="L210" s="12"/>
      <c r="M210" s="12"/>
      <c r="N210" s="12"/>
      <c r="O210" s="12"/>
      <c r="P210" s="12"/>
      <c r="Q210" s="12"/>
      <c r="R210" s="12"/>
      <c r="S210" s="12"/>
      <c r="T210" s="12"/>
      <c r="U210" s="12"/>
      <c r="V210" s="12"/>
      <c r="W210" s="12"/>
      <c r="X210" s="12"/>
      <c r="Y210" s="12"/>
      <c r="Z210" s="12"/>
      <c r="AA210" s="12"/>
      <c r="AB210" s="12"/>
      <c r="AE210" s="128"/>
    </row>
    <row r="211" spans="1:31" x14ac:dyDescent="0.3">
      <c r="A211" s="7"/>
      <c r="B211" s="7"/>
      <c r="C211" s="7"/>
      <c r="D211" s="7"/>
      <c r="F211" s="12"/>
      <c r="G211" s="12"/>
      <c r="H211" s="12"/>
      <c r="I211" s="12"/>
      <c r="K211" s="12"/>
      <c r="L211" s="12"/>
      <c r="M211" s="12"/>
      <c r="N211" s="12"/>
      <c r="O211" s="12"/>
      <c r="P211" s="12"/>
      <c r="Q211" s="12"/>
      <c r="R211" s="12"/>
      <c r="S211" s="12"/>
      <c r="T211" s="12"/>
      <c r="U211" s="12"/>
      <c r="V211" s="12"/>
      <c r="W211" s="12"/>
      <c r="X211" s="12"/>
      <c r="Y211" s="12"/>
      <c r="Z211" s="12"/>
      <c r="AA211" s="12"/>
      <c r="AB211" s="12"/>
      <c r="AE211" s="128"/>
    </row>
    <row r="212" spans="1:31" x14ac:dyDescent="0.3">
      <c r="A212" s="7"/>
      <c r="B212" s="7"/>
      <c r="C212" s="7"/>
      <c r="D212" s="7"/>
      <c r="F212" s="12"/>
      <c r="G212" s="12"/>
      <c r="H212" s="12"/>
      <c r="I212" s="12"/>
      <c r="K212" s="12"/>
      <c r="L212" s="12"/>
      <c r="M212" s="12"/>
      <c r="N212" s="12"/>
      <c r="O212" s="12"/>
      <c r="P212" s="12"/>
      <c r="Q212" s="12"/>
      <c r="R212" s="12"/>
      <c r="S212" s="12"/>
      <c r="T212" s="12"/>
      <c r="U212" s="12"/>
      <c r="V212" s="12"/>
      <c r="W212" s="12"/>
      <c r="X212" s="12"/>
      <c r="Y212" s="12"/>
      <c r="Z212" s="12"/>
      <c r="AA212" s="12"/>
      <c r="AB212" s="12"/>
      <c r="AE212" s="128"/>
    </row>
    <row r="213" spans="1:31" x14ac:dyDescent="0.3">
      <c r="A213" s="7"/>
      <c r="B213" s="7"/>
      <c r="C213" s="7"/>
      <c r="D213" s="7"/>
      <c r="F213" s="12"/>
      <c r="G213" s="12"/>
      <c r="H213" s="12"/>
      <c r="I213" s="12"/>
      <c r="K213" s="12"/>
      <c r="L213" s="12"/>
      <c r="M213" s="12"/>
      <c r="N213" s="12"/>
      <c r="O213" s="12"/>
      <c r="P213" s="12"/>
      <c r="Q213" s="12"/>
      <c r="R213" s="12"/>
      <c r="S213" s="12"/>
      <c r="T213" s="12"/>
      <c r="U213" s="12"/>
      <c r="V213" s="12"/>
      <c r="W213" s="12"/>
      <c r="X213" s="12"/>
      <c r="Y213" s="12"/>
      <c r="Z213" s="12"/>
      <c r="AA213" s="12"/>
      <c r="AB213" s="12"/>
      <c r="AE213" s="128"/>
    </row>
    <row r="214" spans="1:31" x14ac:dyDescent="0.3">
      <c r="A214" s="7"/>
      <c r="B214" s="7"/>
      <c r="C214" s="7"/>
      <c r="D214" s="7"/>
      <c r="F214" s="12"/>
      <c r="G214" s="12"/>
      <c r="H214" s="12"/>
      <c r="I214" s="12"/>
      <c r="K214" s="12"/>
      <c r="L214" s="12"/>
      <c r="M214" s="12"/>
      <c r="N214" s="12"/>
      <c r="O214" s="12"/>
      <c r="P214" s="12"/>
      <c r="Q214" s="12"/>
      <c r="R214" s="12"/>
      <c r="S214" s="12"/>
      <c r="T214" s="12"/>
      <c r="U214" s="12"/>
      <c r="V214" s="12"/>
      <c r="W214" s="12"/>
      <c r="X214" s="12"/>
      <c r="Y214" s="12"/>
      <c r="Z214" s="12"/>
      <c r="AA214" s="12"/>
      <c r="AB214" s="12"/>
      <c r="AE214" s="128"/>
    </row>
    <row r="215" spans="1:31" x14ac:dyDescent="0.3">
      <c r="A215" s="7"/>
      <c r="B215" s="7"/>
      <c r="C215" s="7"/>
      <c r="D215" s="7"/>
      <c r="F215" s="12"/>
      <c r="G215" s="12"/>
      <c r="H215" s="12"/>
      <c r="I215" s="12"/>
      <c r="K215" s="12"/>
      <c r="L215" s="12"/>
      <c r="M215" s="12"/>
      <c r="N215" s="12"/>
      <c r="O215" s="12"/>
      <c r="P215" s="12"/>
      <c r="Q215" s="12"/>
      <c r="R215" s="12"/>
      <c r="S215" s="12"/>
      <c r="T215" s="12"/>
      <c r="U215" s="12"/>
      <c r="V215" s="12"/>
      <c r="W215" s="12"/>
      <c r="X215" s="12"/>
      <c r="Y215" s="12"/>
      <c r="Z215" s="12"/>
      <c r="AA215" s="12"/>
      <c r="AB215" s="12"/>
      <c r="AE215" s="128"/>
    </row>
    <row r="216" spans="1:31" x14ac:dyDescent="0.3">
      <c r="A216" s="7"/>
      <c r="B216" s="7"/>
      <c r="C216" s="7"/>
      <c r="D216" s="7"/>
      <c r="F216" s="12"/>
      <c r="G216" s="12"/>
      <c r="H216" s="12"/>
      <c r="I216" s="12"/>
      <c r="K216" s="12"/>
      <c r="L216" s="12"/>
      <c r="M216" s="12"/>
      <c r="N216" s="12"/>
      <c r="O216" s="12"/>
      <c r="P216" s="12"/>
      <c r="Q216" s="12"/>
      <c r="R216" s="12"/>
      <c r="S216" s="12"/>
      <c r="T216" s="12"/>
      <c r="U216" s="12"/>
      <c r="V216" s="12"/>
      <c r="W216" s="12"/>
      <c r="X216" s="12"/>
      <c r="Y216" s="12"/>
      <c r="Z216" s="12"/>
      <c r="AA216" s="12"/>
      <c r="AB216" s="12"/>
      <c r="AE216" s="128"/>
    </row>
    <row r="217" spans="1:31" x14ac:dyDescent="0.3">
      <c r="A217" s="7"/>
      <c r="B217" s="7"/>
      <c r="C217" s="7"/>
      <c r="D217" s="7"/>
      <c r="F217" s="12"/>
      <c r="G217" s="12"/>
      <c r="H217" s="12"/>
      <c r="I217" s="12"/>
      <c r="K217" s="12"/>
      <c r="L217" s="12"/>
      <c r="M217" s="12"/>
      <c r="N217" s="12"/>
      <c r="O217" s="12"/>
      <c r="P217" s="12"/>
      <c r="Q217" s="12"/>
      <c r="R217" s="12"/>
      <c r="S217" s="12"/>
      <c r="T217" s="12"/>
      <c r="U217" s="12"/>
      <c r="V217" s="12"/>
      <c r="W217" s="12"/>
      <c r="X217" s="12"/>
      <c r="Y217" s="12"/>
      <c r="Z217" s="12"/>
      <c r="AA217" s="12"/>
      <c r="AB217" s="12"/>
      <c r="AE217" s="128"/>
    </row>
    <row r="218" spans="1:31" x14ac:dyDescent="0.3">
      <c r="A218" s="7"/>
      <c r="B218" s="7"/>
      <c r="C218" s="7"/>
      <c r="D218" s="7"/>
      <c r="F218" s="12"/>
      <c r="G218" s="12"/>
      <c r="H218" s="12"/>
      <c r="I218" s="12"/>
      <c r="K218" s="12"/>
      <c r="L218" s="12"/>
      <c r="M218" s="12"/>
      <c r="N218" s="12"/>
      <c r="O218" s="12"/>
      <c r="P218" s="12"/>
      <c r="Q218" s="12"/>
      <c r="R218" s="12"/>
      <c r="S218" s="12"/>
      <c r="T218" s="12"/>
      <c r="U218" s="12"/>
      <c r="V218" s="12"/>
      <c r="W218" s="12"/>
      <c r="X218" s="12"/>
      <c r="Y218" s="12"/>
      <c r="Z218" s="12"/>
      <c r="AA218" s="12"/>
      <c r="AB218" s="12"/>
      <c r="AE218" s="128"/>
    </row>
    <row r="219" spans="1:31" x14ac:dyDescent="0.3">
      <c r="A219" s="7"/>
      <c r="B219" s="7"/>
      <c r="C219" s="7"/>
      <c r="D219" s="7"/>
      <c r="F219" s="12"/>
      <c r="G219" s="12"/>
      <c r="H219" s="12"/>
      <c r="I219" s="12"/>
      <c r="K219" s="12"/>
      <c r="L219" s="12"/>
      <c r="M219" s="12"/>
      <c r="N219" s="12"/>
      <c r="O219" s="12"/>
      <c r="P219" s="12"/>
      <c r="Q219" s="12"/>
      <c r="R219" s="12"/>
      <c r="S219" s="12"/>
      <c r="T219" s="12"/>
      <c r="U219" s="12"/>
      <c r="V219" s="12"/>
      <c r="W219" s="12"/>
      <c r="X219" s="12"/>
      <c r="Y219" s="12"/>
      <c r="Z219" s="12"/>
      <c r="AA219" s="12"/>
      <c r="AB219" s="12"/>
      <c r="AE219" s="128"/>
    </row>
    <row r="220" spans="1:31" x14ac:dyDescent="0.3">
      <c r="A220" s="7"/>
      <c r="B220" s="7"/>
      <c r="C220" s="7"/>
      <c r="D220" s="7"/>
      <c r="F220" s="12"/>
      <c r="G220" s="12"/>
      <c r="H220" s="12"/>
      <c r="I220" s="12"/>
      <c r="K220" s="12"/>
      <c r="L220" s="12"/>
      <c r="M220" s="12"/>
      <c r="N220" s="12"/>
      <c r="O220" s="12"/>
      <c r="P220" s="12"/>
      <c r="Q220" s="12"/>
      <c r="R220" s="12"/>
      <c r="S220" s="12"/>
      <c r="T220" s="12"/>
      <c r="U220" s="12"/>
      <c r="V220" s="12"/>
      <c r="W220" s="12"/>
      <c r="X220" s="12"/>
      <c r="Y220" s="12"/>
      <c r="Z220" s="12"/>
      <c r="AA220" s="12"/>
      <c r="AB220" s="12"/>
      <c r="AE220" s="128"/>
    </row>
    <row r="221" spans="1:31" x14ac:dyDescent="0.3">
      <c r="A221" s="7"/>
      <c r="B221" s="7"/>
      <c r="C221" s="7"/>
      <c r="D221" s="7"/>
      <c r="F221" s="12"/>
      <c r="G221" s="12"/>
      <c r="H221" s="12"/>
      <c r="I221" s="12"/>
      <c r="K221" s="12"/>
      <c r="L221" s="12"/>
      <c r="M221" s="12"/>
      <c r="N221" s="12"/>
      <c r="O221" s="12"/>
      <c r="P221" s="12"/>
      <c r="Q221" s="12"/>
      <c r="R221" s="12"/>
      <c r="S221" s="12"/>
      <c r="T221" s="12"/>
      <c r="U221" s="12"/>
      <c r="V221" s="12"/>
      <c r="W221" s="12"/>
      <c r="X221" s="12"/>
      <c r="Y221" s="12"/>
      <c r="Z221" s="12"/>
      <c r="AA221" s="12"/>
      <c r="AB221" s="12"/>
      <c r="AE221" s="128"/>
    </row>
    <row r="222" spans="1:31" x14ac:dyDescent="0.3">
      <c r="A222" s="7"/>
      <c r="B222" s="7"/>
      <c r="C222" s="7"/>
      <c r="D222" s="7"/>
      <c r="F222" s="12"/>
      <c r="G222" s="12"/>
      <c r="H222" s="12"/>
      <c r="I222" s="12"/>
      <c r="K222" s="12"/>
      <c r="L222" s="12"/>
      <c r="M222" s="12"/>
      <c r="N222" s="12"/>
      <c r="O222" s="12"/>
      <c r="P222" s="12"/>
      <c r="Q222" s="12"/>
      <c r="R222" s="12"/>
      <c r="S222" s="12"/>
      <c r="T222" s="12"/>
      <c r="U222" s="12"/>
      <c r="V222" s="12"/>
      <c r="W222" s="12"/>
      <c r="X222" s="12"/>
      <c r="Y222" s="12"/>
      <c r="Z222" s="12"/>
      <c r="AA222" s="12"/>
      <c r="AB222" s="12"/>
      <c r="AE222" s="128"/>
    </row>
    <row r="223" spans="1:31" x14ac:dyDescent="0.3">
      <c r="A223" s="7"/>
      <c r="B223" s="7"/>
      <c r="C223" s="7"/>
      <c r="D223" s="7"/>
      <c r="F223" s="12"/>
      <c r="G223" s="12"/>
      <c r="H223" s="12"/>
      <c r="I223" s="12"/>
      <c r="K223" s="12"/>
      <c r="L223" s="12"/>
      <c r="M223" s="12"/>
      <c r="N223" s="12"/>
      <c r="O223" s="12"/>
      <c r="P223" s="12"/>
      <c r="Q223" s="12"/>
      <c r="R223" s="12"/>
      <c r="S223" s="12"/>
      <c r="T223" s="12"/>
      <c r="U223" s="12"/>
      <c r="V223" s="12"/>
      <c r="W223" s="12"/>
      <c r="X223" s="12"/>
      <c r="Y223" s="12"/>
      <c r="Z223" s="12"/>
      <c r="AA223" s="12"/>
      <c r="AB223" s="12"/>
      <c r="AE223" s="128"/>
    </row>
    <row r="224" spans="1:31" x14ac:dyDescent="0.3">
      <c r="A224" s="7"/>
      <c r="B224" s="7"/>
      <c r="C224" s="7"/>
      <c r="D224" s="7"/>
      <c r="F224" s="12"/>
      <c r="G224" s="12"/>
      <c r="H224" s="12"/>
      <c r="I224" s="12"/>
      <c r="K224" s="12"/>
      <c r="L224" s="12"/>
      <c r="M224" s="12"/>
      <c r="N224" s="12"/>
      <c r="O224" s="12"/>
      <c r="P224" s="12"/>
      <c r="Q224" s="12"/>
      <c r="R224" s="12"/>
      <c r="S224" s="12"/>
      <c r="T224" s="12"/>
      <c r="U224" s="12"/>
      <c r="V224" s="12"/>
      <c r="W224" s="12"/>
      <c r="X224" s="12"/>
      <c r="Y224" s="12"/>
      <c r="Z224" s="12"/>
      <c r="AA224" s="12"/>
      <c r="AB224" s="12"/>
      <c r="AE224" s="128"/>
    </row>
    <row r="225" spans="1:31" x14ac:dyDescent="0.3">
      <c r="A225" s="7"/>
      <c r="B225" s="7"/>
      <c r="C225" s="7"/>
      <c r="D225" s="7"/>
      <c r="F225" s="12"/>
      <c r="G225" s="12"/>
      <c r="H225" s="12"/>
      <c r="I225" s="12"/>
      <c r="K225" s="12"/>
      <c r="L225" s="12"/>
      <c r="M225" s="12"/>
      <c r="N225" s="12"/>
      <c r="O225" s="12"/>
      <c r="P225" s="12"/>
      <c r="Q225" s="12"/>
      <c r="R225" s="12"/>
      <c r="S225" s="12"/>
      <c r="T225" s="12"/>
      <c r="U225" s="12"/>
      <c r="V225" s="12"/>
      <c r="W225" s="12"/>
      <c r="X225" s="12"/>
      <c r="Y225" s="12"/>
      <c r="Z225" s="12"/>
      <c r="AA225" s="12"/>
      <c r="AB225" s="12"/>
      <c r="AE225" s="128"/>
    </row>
    <row r="226" spans="1:31" x14ac:dyDescent="0.3">
      <c r="A226" s="7"/>
      <c r="B226" s="7"/>
      <c r="C226" s="7"/>
      <c r="D226" s="7"/>
      <c r="F226" s="12"/>
      <c r="G226" s="12"/>
      <c r="H226" s="12"/>
      <c r="I226" s="12"/>
      <c r="K226" s="12"/>
      <c r="L226" s="12"/>
      <c r="M226" s="12"/>
      <c r="N226" s="12"/>
      <c r="O226" s="12"/>
      <c r="P226" s="12"/>
      <c r="Q226" s="12"/>
      <c r="R226" s="12"/>
      <c r="S226" s="12"/>
      <c r="T226" s="12"/>
      <c r="U226" s="12"/>
      <c r="V226" s="12"/>
      <c r="W226" s="12"/>
      <c r="X226" s="12"/>
      <c r="Y226" s="12"/>
      <c r="Z226" s="12"/>
      <c r="AA226" s="12"/>
      <c r="AB226" s="12"/>
      <c r="AE226" s="128"/>
    </row>
    <row r="227" spans="1:31" x14ac:dyDescent="0.3">
      <c r="A227" s="7"/>
      <c r="B227" s="7"/>
      <c r="C227" s="7"/>
      <c r="D227" s="7"/>
      <c r="F227" s="12"/>
      <c r="G227" s="12"/>
      <c r="H227" s="12"/>
      <c r="I227" s="12"/>
      <c r="K227" s="12"/>
      <c r="L227" s="12"/>
      <c r="M227" s="12"/>
      <c r="N227" s="12"/>
      <c r="O227" s="12"/>
      <c r="P227" s="12"/>
      <c r="Q227" s="12"/>
      <c r="R227" s="12"/>
      <c r="S227" s="12"/>
      <c r="T227" s="12"/>
      <c r="U227" s="12"/>
      <c r="V227" s="12"/>
      <c r="W227" s="12"/>
      <c r="X227" s="12"/>
      <c r="Y227" s="12"/>
      <c r="Z227" s="12"/>
      <c r="AA227" s="12"/>
      <c r="AB227" s="12"/>
      <c r="AE227" s="128"/>
    </row>
    <row r="228" spans="1:31" x14ac:dyDescent="0.3">
      <c r="A228" s="7"/>
      <c r="B228" s="7"/>
      <c r="C228" s="7"/>
      <c r="D228" s="7"/>
      <c r="F228" s="12"/>
      <c r="G228" s="12"/>
      <c r="H228" s="12"/>
      <c r="I228" s="12"/>
      <c r="K228" s="12"/>
      <c r="L228" s="12"/>
      <c r="M228" s="12"/>
      <c r="N228" s="12"/>
      <c r="O228" s="12"/>
      <c r="P228" s="12"/>
      <c r="Q228" s="12"/>
      <c r="R228" s="12"/>
      <c r="S228" s="12"/>
      <c r="T228" s="12"/>
      <c r="U228" s="12"/>
      <c r="V228" s="12"/>
      <c r="W228" s="12"/>
      <c r="X228" s="12"/>
      <c r="Y228" s="12"/>
      <c r="Z228" s="12"/>
      <c r="AA228" s="12"/>
      <c r="AB228" s="12"/>
      <c r="AE228" s="128"/>
    </row>
    <row r="229" spans="1:31" x14ac:dyDescent="0.3">
      <c r="A229" s="7"/>
      <c r="B229" s="7"/>
      <c r="C229" s="7"/>
      <c r="D229" s="7"/>
      <c r="F229" s="12"/>
      <c r="G229" s="12"/>
      <c r="H229" s="12"/>
      <c r="I229" s="12"/>
      <c r="K229" s="12"/>
      <c r="L229" s="12"/>
      <c r="M229" s="12"/>
      <c r="N229" s="12"/>
      <c r="O229" s="12"/>
      <c r="P229" s="12"/>
      <c r="Q229" s="12"/>
      <c r="R229" s="12"/>
      <c r="S229" s="12"/>
      <c r="T229" s="12"/>
      <c r="U229" s="12"/>
      <c r="V229" s="12"/>
      <c r="W229" s="12"/>
      <c r="X229" s="12"/>
      <c r="Y229" s="12"/>
      <c r="Z229" s="12"/>
      <c r="AA229" s="12"/>
      <c r="AB229" s="12"/>
      <c r="AE229" s="128"/>
    </row>
    <row r="230" spans="1:31" x14ac:dyDescent="0.3">
      <c r="A230" s="7"/>
      <c r="B230" s="7"/>
      <c r="C230" s="7"/>
      <c r="D230" s="7"/>
      <c r="F230" s="12"/>
      <c r="G230" s="12"/>
      <c r="H230" s="12"/>
      <c r="I230" s="12"/>
      <c r="K230" s="12"/>
      <c r="L230" s="12"/>
      <c r="M230" s="12"/>
      <c r="N230" s="12"/>
      <c r="O230" s="12"/>
      <c r="P230" s="12"/>
      <c r="Q230" s="12"/>
      <c r="R230" s="12"/>
      <c r="S230" s="12"/>
      <c r="T230" s="12"/>
      <c r="U230" s="12"/>
      <c r="V230" s="12"/>
      <c r="W230" s="12"/>
      <c r="X230" s="12"/>
      <c r="Y230" s="12"/>
      <c r="Z230" s="12"/>
      <c r="AA230" s="12"/>
      <c r="AB230" s="12"/>
      <c r="AE230" s="128"/>
    </row>
    <row r="231" spans="1:31" x14ac:dyDescent="0.3">
      <c r="A231" s="7"/>
      <c r="B231" s="7"/>
      <c r="C231" s="7"/>
      <c r="D231" s="7"/>
      <c r="F231" s="12"/>
      <c r="G231" s="12"/>
      <c r="H231" s="12"/>
      <c r="I231" s="12"/>
      <c r="K231" s="12"/>
      <c r="L231" s="12"/>
      <c r="M231" s="12"/>
      <c r="N231" s="12"/>
      <c r="O231" s="12"/>
      <c r="P231" s="12"/>
      <c r="Q231" s="12"/>
      <c r="R231" s="12"/>
      <c r="S231" s="12"/>
      <c r="T231" s="12"/>
      <c r="U231" s="12"/>
      <c r="V231" s="12"/>
      <c r="W231" s="12"/>
      <c r="X231" s="12"/>
      <c r="Y231" s="12"/>
      <c r="Z231" s="12"/>
      <c r="AA231" s="12"/>
      <c r="AB231" s="12"/>
      <c r="AE231" s="128"/>
    </row>
    <row r="232" spans="1:31" x14ac:dyDescent="0.3">
      <c r="A232" s="7"/>
      <c r="B232" s="7"/>
      <c r="C232" s="7"/>
      <c r="D232" s="7"/>
      <c r="F232" s="12"/>
      <c r="G232" s="12"/>
      <c r="H232" s="12"/>
      <c r="I232" s="12"/>
      <c r="K232" s="12"/>
      <c r="L232" s="12"/>
      <c r="M232" s="12"/>
      <c r="N232" s="12"/>
      <c r="O232" s="12"/>
      <c r="P232" s="12"/>
      <c r="Q232" s="12"/>
      <c r="R232" s="12"/>
      <c r="S232" s="12"/>
      <c r="T232" s="12"/>
      <c r="U232" s="12"/>
      <c r="V232" s="12"/>
      <c r="W232" s="12"/>
      <c r="X232" s="12"/>
      <c r="Y232" s="12"/>
      <c r="Z232" s="12"/>
      <c r="AA232" s="12"/>
      <c r="AB232" s="12"/>
      <c r="AE232" s="128"/>
    </row>
    <row r="233" spans="1:31" x14ac:dyDescent="0.3">
      <c r="A233" s="7"/>
      <c r="B233" s="7"/>
      <c r="C233" s="7"/>
      <c r="D233" s="7"/>
      <c r="F233" s="12"/>
      <c r="G233" s="12"/>
      <c r="H233" s="12"/>
      <c r="I233" s="12"/>
      <c r="K233" s="12"/>
      <c r="L233" s="12"/>
      <c r="M233" s="12"/>
      <c r="N233" s="12"/>
      <c r="O233" s="12"/>
      <c r="P233" s="12"/>
      <c r="Q233" s="12"/>
      <c r="R233" s="12"/>
      <c r="S233" s="12"/>
      <c r="T233" s="12"/>
      <c r="U233" s="12"/>
      <c r="V233" s="12"/>
      <c r="W233" s="12"/>
      <c r="X233" s="12"/>
      <c r="Y233" s="12"/>
      <c r="Z233" s="12"/>
      <c r="AA233" s="12"/>
      <c r="AB233" s="12"/>
      <c r="AE233" s="128"/>
    </row>
    <row r="234" spans="1:31" x14ac:dyDescent="0.3">
      <c r="A234" s="7"/>
      <c r="B234" s="7"/>
      <c r="C234" s="7"/>
      <c r="D234" s="7"/>
      <c r="F234" s="12"/>
      <c r="G234" s="12"/>
      <c r="H234" s="12"/>
      <c r="I234" s="12"/>
      <c r="K234" s="12"/>
      <c r="L234" s="12"/>
      <c r="M234" s="12"/>
      <c r="N234" s="12"/>
      <c r="O234" s="12"/>
      <c r="P234" s="12"/>
      <c r="Q234" s="12"/>
      <c r="R234" s="12"/>
      <c r="S234" s="12"/>
      <c r="T234" s="12"/>
      <c r="U234" s="12"/>
      <c r="V234" s="12"/>
      <c r="W234" s="12"/>
      <c r="X234" s="12"/>
      <c r="Y234" s="12"/>
      <c r="Z234" s="12"/>
      <c r="AA234" s="12"/>
      <c r="AB234" s="12"/>
      <c r="AE234" s="128"/>
    </row>
    <row r="235" spans="1:31" x14ac:dyDescent="0.3">
      <c r="A235" s="7"/>
      <c r="B235" s="7"/>
      <c r="C235" s="7"/>
      <c r="D235" s="7"/>
      <c r="F235" s="12"/>
      <c r="G235" s="12"/>
      <c r="H235" s="12"/>
      <c r="I235" s="12"/>
      <c r="K235" s="12"/>
      <c r="L235" s="12"/>
      <c r="M235" s="12"/>
      <c r="N235" s="12"/>
      <c r="O235" s="12"/>
      <c r="P235" s="12"/>
      <c r="Q235" s="12"/>
      <c r="R235" s="12"/>
      <c r="S235" s="12"/>
      <c r="T235" s="12"/>
      <c r="U235" s="12"/>
      <c r="V235" s="12"/>
      <c r="W235" s="12"/>
      <c r="X235" s="12"/>
      <c r="Y235" s="12"/>
      <c r="Z235" s="12"/>
      <c r="AA235" s="12"/>
      <c r="AB235" s="12"/>
      <c r="AE235" s="128"/>
    </row>
    <row r="236" spans="1:31" x14ac:dyDescent="0.3">
      <c r="A236" s="7"/>
      <c r="B236" s="7"/>
      <c r="C236" s="7"/>
      <c r="D236" s="7"/>
      <c r="F236" s="12"/>
      <c r="G236" s="12"/>
      <c r="H236" s="12"/>
      <c r="I236" s="12"/>
      <c r="K236" s="12"/>
      <c r="L236" s="12"/>
      <c r="M236" s="12"/>
      <c r="N236" s="12"/>
      <c r="O236" s="12"/>
      <c r="P236" s="12"/>
      <c r="Q236" s="12"/>
      <c r="R236" s="12"/>
      <c r="S236" s="12"/>
      <c r="T236" s="12"/>
      <c r="U236" s="12"/>
      <c r="V236" s="12"/>
      <c r="W236" s="12"/>
      <c r="X236" s="12"/>
      <c r="Y236" s="12"/>
      <c r="Z236" s="12"/>
      <c r="AA236" s="12"/>
      <c r="AB236" s="12"/>
    </row>
    <row r="237" spans="1:31" x14ac:dyDescent="0.3">
      <c r="A237" s="7"/>
      <c r="B237" s="7"/>
      <c r="C237" s="7"/>
      <c r="D237" s="7"/>
      <c r="F237" s="12"/>
      <c r="G237" s="12"/>
      <c r="H237" s="12"/>
      <c r="I237" s="12"/>
      <c r="K237" s="12"/>
      <c r="L237" s="12"/>
      <c r="M237" s="12"/>
      <c r="N237" s="12"/>
      <c r="O237" s="12"/>
      <c r="P237" s="12"/>
      <c r="Q237" s="12"/>
      <c r="R237" s="12"/>
      <c r="S237" s="12"/>
      <c r="T237" s="12"/>
      <c r="U237" s="12"/>
      <c r="V237" s="12"/>
      <c r="W237" s="12"/>
      <c r="X237" s="12"/>
      <c r="Y237" s="12"/>
      <c r="Z237" s="12"/>
      <c r="AA237" s="12"/>
      <c r="AB237" s="12"/>
    </row>
    <row r="238" spans="1:31" x14ac:dyDescent="0.3">
      <c r="A238" s="7"/>
      <c r="B238" s="7"/>
      <c r="C238" s="7"/>
      <c r="D238" s="7"/>
      <c r="F238" s="12"/>
      <c r="G238" s="12"/>
      <c r="H238" s="12"/>
      <c r="I238" s="12"/>
      <c r="K238" s="12"/>
      <c r="L238" s="12"/>
      <c r="M238" s="12"/>
      <c r="N238" s="12"/>
      <c r="O238" s="12"/>
      <c r="P238" s="12"/>
      <c r="Q238" s="12"/>
      <c r="R238" s="12"/>
      <c r="S238" s="12"/>
      <c r="T238" s="12"/>
      <c r="U238" s="12"/>
      <c r="V238" s="12"/>
      <c r="W238" s="12"/>
      <c r="X238" s="12"/>
      <c r="Y238" s="12"/>
      <c r="Z238" s="12"/>
      <c r="AA238" s="12"/>
      <c r="AB238" s="12"/>
    </row>
    <row r="239" spans="1:31" x14ac:dyDescent="0.3">
      <c r="A239" s="7"/>
      <c r="B239" s="7"/>
      <c r="C239" s="7"/>
      <c r="D239" s="7"/>
      <c r="F239" s="12"/>
      <c r="G239" s="12"/>
      <c r="H239" s="12"/>
      <c r="I239" s="12"/>
      <c r="K239" s="12"/>
      <c r="L239" s="12"/>
      <c r="M239" s="12"/>
      <c r="N239" s="12"/>
      <c r="O239" s="12"/>
      <c r="P239" s="12"/>
      <c r="Q239" s="12"/>
      <c r="R239" s="12"/>
      <c r="S239" s="12"/>
      <c r="T239" s="12"/>
      <c r="U239" s="12"/>
      <c r="V239" s="12"/>
      <c r="W239" s="12"/>
      <c r="X239" s="12"/>
      <c r="Y239" s="12"/>
      <c r="Z239" s="12"/>
      <c r="AA239" s="12"/>
      <c r="AB239" s="12"/>
    </row>
    <row r="240" spans="1:31" x14ac:dyDescent="0.3">
      <c r="A240" s="7"/>
      <c r="B240" s="7"/>
      <c r="C240" s="7"/>
      <c r="D240" s="7"/>
      <c r="F240" s="12"/>
      <c r="G240" s="12"/>
      <c r="H240" s="12"/>
      <c r="I240" s="12"/>
      <c r="K240" s="12"/>
      <c r="L240" s="12"/>
      <c r="M240" s="12"/>
      <c r="N240" s="12"/>
      <c r="O240" s="12"/>
      <c r="P240" s="12"/>
      <c r="Q240" s="12"/>
      <c r="R240" s="12"/>
      <c r="S240" s="12"/>
      <c r="T240" s="12"/>
      <c r="U240" s="12"/>
      <c r="V240" s="12"/>
      <c r="W240" s="12"/>
      <c r="X240" s="12"/>
      <c r="Y240" s="12"/>
      <c r="Z240" s="12"/>
      <c r="AA240" s="12"/>
      <c r="AB240" s="12"/>
    </row>
    <row r="241" spans="1:28" x14ac:dyDescent="0.3">
      <c r="A241" s="7"/>
      <c r="B241" s="7"/>
      <c r="C241" s="7"/>
      <c r="D241" s="7"/>
      <c r="F241" s="12"/>
      <c r="G241" s="12"/>
      <c r="H241" s="12"/>
      <c r="I241" s="12"/>
      <c r="K241" s="12"/>
      <c r="L241" s="12"/>
      <c r="M241" s="12"/>
      <c r="N241" s="12"/>
      <c r="O241" s="12"/>
      <c r="P241" s="12"/>
      <c r="Q241" s="12"/>
      <c r="R241" s="12"/>
      <c r="S241" s="12"/>
      <c r="T241" s="12"/>
      <c r="U241" s="12"/>
      <c r="V241" s="12"/>
      <c r="W241" s="12"/>
      <c r="X241" s="12"/>
      <c r="Y241" s="12"/>
      <c r="Z241" s="12"/>
      <c r="AA241" s="12"/>
      <c r="AB241" s="12"/>
    </row>
    <row r="242" spans="1:28" x14ac:dyDescent="0.3">
      <c r="A242" s="7"/>
      <c r="B242" s="7"/>
      <c r="C242" s="7"/>
      <c r="D242" s="7"/>
      <c r="F242" s="12"/>
      <c r="G242" s="12"/>
      <c r="H242" s="12"/>
      <c r="I242" s="12"/>
      <c r="K242" s="12"/>
      <c r="L242" s="12"/>
      <c r="M242" s="12"/>
      <c r="N242" s="12"/>
      <c r="O242" s="12"/>
      <c r="P242" s="12"/>
      <c r="Q242" s="12"/>
      <c r="R242" s="12"/>
      <c r="S242" s="12"/>
      <c r="T242" s="12"/>
      <c r="U242" s="12"/>
      <c r="V242" s="12"/>
      <c r="W242" s="12"/>
      <c r="X242" s="12"/>
      <c r="Y242" s="12"/>
      <c r="Z242" s="12"/>
      <c r="AA242" s="12"/>
      <c r="AB242" s="12"/>
    </row>
    <row r="243" spans="1:28" x14ac:dyDescent="0.3">
      <c r="A243" s="7"/>
      <c r="B243" s="7"/>
      <c r="C243" s="7"/>
      <c r="D243" s="7"/>
      <c r="F243" s="12"/>
      <c r="G243" s="12"/>
      <c r="H243" s="12"/>
      <c r="I243" s="12"/>
      <c r="K243" s="12"/>
      <c r="L243" s="12"/>
      <c r="M243" s="12"/>
      <c r="N243" s="12"/>
      <c r="O243" s="12"/>
      <c r="P243" s="12"/>
      <c r="Q243" s="12"/>
      <c r="R243" s="12"/>
      <c r="S243" s="12"/>
      <c r="T243" s="12"/>
      <c r="U243" s="12"/>
      <c r="V243" s="12"/>
      <c r="W243" s="12"/>
      <c r="X243" s="12"/>
      <c r="Y243" s="12"/>
      <c r="Z243" s="12"/>
      <c r="AA243" s="12"/>
      <c r="AB243" s="12"/>
    </row>
    <row r="244" spans="1:28" x14ac:dyDescent="0.3">
      <c r="A244" s="7"/>
      <c r="B244" s="7"/>
      <c r="C244" s="7"/>
      <c r="D244" s="7"/>
      <c r="F244" s="12"/>
      <c r="G244" s="12"/>
      <c r="H244" s="12"/>
      <c r="I244" s="12"/>
      <c r="K244" s="12"/>
      <c r="L244" s="12"/>
      <c r="M244" s="12"/>
      <c r="N244" s="12"/>
      <c r="O244" s="12"/>
      <c r="P244" s="12"/>
      <c r="Q244" s="12"/>
      <c r="R244" s="12"/>
      <c r="S244" s="12"/>
      <c r="T244" s="12"/>
      <c r="U244" s="12"/>
      <c r="V244" s="12"/>
      <c r="W244" s="12"/>
      <c r="X244" s="12"/>
      <c r="Y244" s="12"/>
      <c r="Z244" s="12"/>
      <c r="AA244" s="12"/>
      <c r="AB244" s="12"/>
    </row>
    <row r="245" spans="1:28" x14ac:dyDescent="0.3">
      <c r="A245" s="7"/>
      <c r="B245" s="7"/>
      <c r="C245" s="7"/>
      <c r="D245" s="7"/>
      <c r="F245" s="12"/>
      <c r="G245" s="12"/>
      <c r="H245" s="12"/>
      <c r="I245" s="12"/>
      <c r="K245" s="12"/>
      <c r="L245" s="12"/>
      <c r="M245" s="12"/>
      <c r="N245" s="12"/>
      <c r="O245" s="12"/>
      <c r="P245" s="12"/>
      <c r="Q245" s="12"/>
      <c r="R245" s="12"/>
      <c r="S245" s="12"/>
      <c r="T245" s="12"/>
      <c r="U245" s="12"/>
      <c r="V245" s="12"/>
      <c r="W245" s="12"/>
      <c r="X245" s="12"/>
      <c r="Y245" s="12"/>
      <c r="Z245" s="12"/>
      <c r="AA245" s="12"/>
      <c r="AB245" s="12"/>
    </row>
    <row r="246" spans="1:28" x14ac:dyDescent="0.3">
      <c r="A246" s="7"/>
      <c r="B246" s="7"/>
      <c r="C246" s="7"/>
      <c r="D246" s="7"/>
      <c r="F246" s="12"/>
      <c r="G246" s="12"/>
      <c r="H246" s="12"/>
      <c r="I246" s="12"/>
      <c r="K246" s="12"/>
      <c r="L246" s="12"/>
      <c r="M246" s="12"/>
      <c r="N246" s="12"/>
      <c r="O246" s="12"/>
      <c r="P246" s="12"/>
      <c r="Q246" s="12"/>
      <c r="R246" s="12"/>
      <c r="S246" s="12"/>
      <c r="T246" s="12"/>
      <c r="U246" s="12"/>
      <c r="V246" s="12"/>
      <c r="W246" s="12"/>
      <c r="X246" s="12"/>
      <c r="Y246" s="12"/>
      <c r="Z246" s="12"/>
      <c r="AA246" s="12"/>
      <c r="AB246" s="12"/>
    </row>
    <row r="247" spans="1:28" x14ac:dyDescent="0.3">
      <c r="A247" s="7"/>
      <c r="B247" s="7"/>
      <c r="C247" s="7"/>
      <c r="D247" s="7"/>
      <c r="F247" s="12"/>
      <c r="G247" s="12"/>
      <c r="H247" s="12"/>
      <c r="I247" s="12"/>
      <c r="K247" s="12"/>
      <c r="L247" s="12"/>
      <c r="M247" s="12"/>
      <c r="N247" s="12"/>
      <c r="O247" s="12"/>
      <c r="P247" s="12"/>
      <c r="Q247" s="12"/>
      <c r="R247" s="12"/>
      <c r="S247" s="12"/>
      <c r="T247" s="12"/>
      <c r="U247" s="12"/>
      <c r="V247" s="12"/>
      <c r="W247" s="12"/>
      <c r="X247" s="12"/>
      <c r="Y247" s="12"/>
      <c r="Z247" s="12"/>
      <c r="AA247" s="12"/>
      <c r="AB247" s="12"/>
    </row>
    <row r="248" spans="1:28" x14ac:dyDescent="0.3">
      <c r="A248" s="7"/>
      <c r="B248" s="7"/>
      <c r="C248" s="7"/>
      <c r="D248" s="7"/>
      <c r="F248" s="12"/>
      <c r="G248" s="12"/>
      <c r="H248" s="12"/>
      <c r="I248" s="12"/>
      <c r="K248" s="12"/>
      <c r="L248" s="12"/>
      <c r="M248" s="12"/>
      <c r="N248" s="12"/>
      <c r="O248" s="12"/>
      <c r="P248" s="12"/>
      <c r="Q248" s="12"/>
      <c r="R248" s="12"/>
      <c r="S248" s="12"/>
      <c r="T248" s="12"/>
      <c r="U248" s="12"/>
      <c r="V248" s="12"/>
      <c r="W248" s="12"/>
      <c r="X248" s="12"/>
      <c r="Y248" s="12"/>
      <c r="Z248" s="12"/>
      <c r="AA248" s="12"/>
      <c r="AB248" s="12"/>
    </row>
    <row r="249" spans="1:28" x14ac:dyDescent="0.3">
      <c r="A249" s="7"/>
      <c r="B249" s="7"/>
      <c r="C249" s="7"/>
      <c r="D249" s="7"/>
      <c r="F249" s="12"/>
      <c r="G249" s="12"/>
      <c r="H249" s="12"/>
      <c r="I249" s="12"/>
      <c r="K249" s="12"/>
      <c r="L249" s="12"/>
      <c r="M249" s="12"/>
      <c r="N249" s="12"/>
      <c r="O249" s="12"/>
      <c r="P249" s="12"/>
      <c r="Q249" s="12"/>
      <c r="R249" s="12"/>
      <c r="S249" s="12"/>
      <c r="T249" s="12"/>
      <c r="U249" s="12"/>
      <c r="V249" s="12"/>
      <c r="W249" s="12"/>
      <c r="X249" s="12"/>
      <c r="Y249" s="12"/>
      <c r="Z249" s="12"/>
      <c r="AA249" s="12"/>
      <c r="AB249" s="12"/>
    </row>
    <row r="250" spans="1:28" x14ac:dyDescent="0.3">
      <c r="A250" s="7"/>
      <c r="B250" s="7"/>
      <c r="C250" s="7"/>
      <c r="D250" s="7"/>
      <c r="F250" s="12"/>
      <c r="G250" s="12"/>
      <c r="H250" s="12"/>
      <c r="I250" s="12"/>
      <c r="K250" s="12"/>
      <c r="L250" s="12"/>
      <c r="M250" s="12"/>
      <c r="N250" s="12"/>
      <c r="O250" s="12"/>
      <c r="P250" s="12"/>
      <c r="Q250" s="12"/>
      <c r="R250" s="12"/>
      <c r="S250" s="12"/>
      <c r="T250" s="12"/>
      <c r="U250" s="12"/>
      <c r="V250" s="12"/>
      <c r="W250" s="12"/>
      <c r="X250" s="12"/>
      <c r="Y250" s="12"/>
      <c r="Z250" s="12"/>
      <c r="AA250" s="12"/>
      <c r="AB250" s="12"/>
    </row>
    <row r="251" spans="1:28" x14ac:dyDescent="0.3">
      <c r="A251" s="7"/>
      <c r="B251" s="7"/>
      <c r="C251" s="7"/>
      <c r="D251" s="7"/>
      <c r="F251" s="12"/>
      <c r="G251" s="12"/>
      <c r="H251" s="12"/>
      <c r="I251" s="12"/>
      <c r="K251" s="12"/>
      <c r="L251" s="12"/>
      <c r="M251" s="12"/>
      <c r="N251" s="12"/>
      <c r="O251" s="12"/>
      <c r="P251" s="12"/>
      <c r="Q251" s="12"/>
      <c r="R251" s="12"/>
      <c r="S251" s="12"/>
      <c r="T251" s="12"/>
      <c r="U251" s="12"/>
      <c r="V251" s="12"/>
      <c r="W251" s="12"/>
      <c r="X251" s="12"/>
      <c r="Y251" s="12"/>
      <c r="Z251" s="12"/>
      <c r="AA251" s="12"/>
      <c r="AB251" s="12"/>
    </row>
    <row r="252" spans="1:28" x14ac:dyDescent="0.3">
      <c r="A252" s="7"/>
      <c r="B252" s="7"/>
      <c r="C252" s="7"/>
      <c r="D252" s="7"/>
      <c r="F252" s="12"/>
      <c r="G252" s="12"/>
      <c r="H252" s="12"/>
      <c r="I252" s="12"/>
      <c r="K252" s="12"/>
      <c r="L252" s="12"/>
      <c r="M252" s="12"/>
      <c r="N252" s="12"/>
      <c r="O252" s="12"/>
      <c r="P252" s="12"/>
      <c r="Q252" s="12"/>
      <c r="R252" s="12"/>
      <c r="S252" s="12"/>
      <c r="T252" s="12"/>
      <c r="U252" s="12"/>
      <c r="V252" s="12"/>
      <c r="W252" s="12"/>
      <c r="X252" s="12"/>
      <c r="Y252" s="12"/>
      <c r="Z252" s="12"/>
      <c r="AA252" s="12"/>
      <c r="AB252" s="12"/>
    </row>
    <row r="253" spans="1:28" x14ac:dyDescent="0.3">
      <c r="A253" s="7"/>
      <c r="B253" s="7"/>
      <c r="C253" s="7"/>
      <c r="D253" s="7"/>
      <c r="F253" s="12"/>
      <c r="G253" s="12"/>
      <c r="H253" s="12"/>
      <c r="I253" s="12"/>
      <c r="K253" s="12"/>
      <c r="L253" s="12"/>
      <c r="M253" s="12"/>
      <c r="N253" s="12"/>
      <c r="O253" s="12"/>
      <c r="P253" s="12"/>
      <c r="Q253" s="12"/>
      <c r="R253" s="12"/>
      <c r="S253" s="12"/>
      <c r="T253" s="12"/>
      <c r="U253" s="12"/>
      <c r="V253" s="12"/>
      <c r="W253" s="12"/>
      <c r="X253" s="12"/>
      <c r="Y253" s="12"/>
      <c r="Z253" s="12"/>
      <c r="AA253" s="12"/>
      <c r="AB253" s="12"/>
    </row>
    <row r="254" spans="1:28" x14ac:dyDescent="0.3">
      <c r="A254" s="7"/>
      <c r="B254" s="7"/>
      <c r="C254" s="7"/>
      <c r="D254" s="7"/>
      <c r="F254" s="12"/>
      <c r="G254" s="12"/>
      <c r="H254" s="12"/>
      <c r="I254" s="12"/>
      <c r="K254" s="12"/>
      <c r="L254" s="12"/>
      <c r="M254" s="12"/>
      <c r="N254" s="12"/>
      <c r="O254" s="12"/>
      <c r="P254" s="12"/>
      <c r="Q254" s="12"/>
      <c r="R254" s="12"/>
      <c r="S254" s="12"/>
      <c r="T254" s="12"/>
      <c r="U254" s="12"/>
      <c r="V254" s="12"/>
      <c r="W254" s="12"/>
      <c r="X254" s="12"/>
      <c r="Y254" s="12"/>
      <c r="Z254" s="12"/>
      <c r="AA254" s="12"/>
      <c r="AB254" s="12"/>
    </row>
    <row r="255" spans="1:28" x14ac:dyDescent="0.3">
      <c r="A255" s="7"/>
      <c r="B255" s="7"/>
      <c r="C255" s="7"/>
      <c r="D255" s="7"/>
      <c r="F255" s="12"/>
      <c r="G255" s="12"/>
      <c r="H255" s="12"/>
      <c r="I255" s="12"/>
      <c r="K255" s="12"/>
      <c r="L255" s="12"/>
      <c r="M255" s="12"/>
      <c r="N255" s="12"/>
      <c r="O255" s="12"/>
      <c r="P255" s="12"/>
      <c r="Q255" s="12"/>
      <c r="R255" s="12"/>
      <c r="S255" s="12"/>
      <c r="T255" s="12"/>
      <c r="U255" s="12"/>
      <c r="V255" s="12"/>
      <c r="W255" s="12"/>
      <c r="X255" s="12"/>
      <c r="Y255" s="12"/>
      <c r="Z255" s="12"/>
      <c r="AA255" s="12"/>
      <c r="AB255" s="12"/>
    </row>
    <row r="256" spans="1:28" x14ac:dyDescent="0.3">
      <c r="A256" s="7"/>
      <c r="B256" s="7"/>
      <c r="C256" s="7"/>
      <c r="D256" s="7"/>
      <c r="F256" s="12"/>
      <c r="G256" s="12"/>
      <c r="H256" s="12"/>
      <c r="I256" s="12"/>
      <c r="K256" s="12"/>
      <c r="L256" s="12"/>
      <c r="M256" s="12"/>
      <c r="N256" s="12"/>
      <c r="O256" s="12"/>
      <c r="P256" s="12"/>
      <c r="Q256" s="12"/>
      <c r="R256" s="12"/>
      <c r="S256" s="12"/>
      <c r="T256" s="12"/>
      <c r="U256" s="12"/>
      <c r="V256" s="12"/>
      <c r="W256" s="12"/>
      <c r="X256" s="12"/>
      <c r="Y256" s="12"/>
      <c r="Z256" s="12"/>
      <c r="AA256" s="12"/>
      <c r="AB256" s="12"/>
    </row>
    <row r="257" spans="1:28" x14ac:dyDescent="0.3">
      <c r="A257" s="7"/>
      <c r="B257" s="7"/>
      <c r="C257" s="7"/>
      <c r="D257" s="7"/>
      <c r="F257" s="12"/>
      <c r="G257" s="12"/>
      <c r="H257" s="12"/>
      <c r="I257" s="12"/>
      <c r="K257" s="12"/>
      <c r="L257" s="12"/>
      <c r="M257" s="12"/>
      <c r="N257" s="12"/>
      <c r="O257" s="12"/>
      <c r="P257" s="12"/>
      <c r="Q257" s="12"/>
      <c r="R257" s="12"/>
      <c r="S257" s="12"/>
      <c r="T257" s="12"/>
      <c r="U257" s="12"/>
      <c r="V257" s="12"/>
      <c r="W257" s="12"/>
      <c r="X257" s="12"/>
      <c r="Y257" s="12"/>
      <c r="Z257" s="12"/>
      <c r="AA257" s="12"/>
      <c r="AB257" s="12"/>
    </row>
    <row r="258" spans="1:28" x14ac:dyDescent="0.3">
      <c r="A258" s="7"/>
      <c r="B258" s="7"/>
      <c r="C258" s="7"/>
      <c r="D258" s="7"/>
      <c r="F258" s="12"/>
      <c r="G258" s="12"/>
      <c r="H258" s="12"/>
      <c r="I258" s="12"/>
      <c r="K258" s="12"/>
      <c r="L258" s="12"/>
      <c r="M258" s="12"/>
      <c r="N258" s="12"/>
      <c r="O258" s="12"/>
      <c r="P258" s="12"/>
      <c r="Q258" s="12"/>
      <c r="R258" s="12"/>
      <c r="S258" s="12"/>
      <c r="T258" s="12"/>
      <c r="U258" s="12"/>
      <c r="V258" s="12"/>
      <c r="W258" s="12"/>
      <c r="X258" s="12"/>
      <c r="Y258" s="12"/>
      <c r="Z258" s="12"/>
      <c r="AA258" s="12"/>
      <c r="AB258" s="12"/>
    </row>
    <row r="259" spans="1:28" x14ac:dyDescent="0.3">
      <c r="A259" s="7"/>
      <c r="B259" s="7"/>
      <c r="C259" s="7"/>
      <c r="D259" s="7"/>
      <c r="F259" s="12"/>
      <c r="G259" s="12"/>
      <c r="H259" s="12"/>
      <c r="I259" s="12"/>
      <c r="K259" s="12"/>
      <c r="L259" s="12"/>
      <c r="M259" s="12"/>
      <c r="N259" s="12"/>
      <c r="O259" s="12"/>
      <c r="P259" s="12"/>
      <c r="Q259" s="12"/>
      <c r="R259" s="12"/>
      <c r="S259" s="12"/>
      <c r="T259" s="12"/>
      <c r="U259" s="12"/>
      <c r="V259" s="12"/>
      <c r="W259" s="12"/>
      <c r="X259" s="12"/>
      <c r="Y259" s="12"/>
      <c r="Z259" s="12"/>
      <c r="AA259" s="12"/>
      <c r="AB259" s="12"/>
    </row>
    <row r="260" spans="1:28" x14ac:dyDescent="0.3">
      <c r="A260" s="7"/>
      <c r="B260" s="7"/>
      <c r="C260" s="7"/>
      <c r="D260" s="7"/>
      <c r="F260" s="12"/>
      <c r="G260" s="12"/>
      <c r="H260" s="12"/>
      <c r="I260" s="12"/>
      <c r="K260" s="12"/>
      <c r="L260" s="12"/>
      <c r="M260" s="12"/>
      <c r="N260" s="12"/>
      <c r="O260" s="12"/>
      <c r="P260" s="12"/>
      <c r="Q260" s="12"/>
      <c r="R260" s="12"/>
      <c r="S260" s="12"/>
      <c r="T260" s="12"/>
      <c r="U260" s="12"/>
      <c r="V260" s="12"/>
      <c r="W260" s="12"/>
      <c r="X260" s="12"/>
      <c r="Y260" s="12"/>
      <c r="Z260" s="12"/>
      <c r="AA260" s="12"/>
      <c r="AB260" s="12"/>
    </row>
    <row r="261" spans="1:28" x14ac:dyDescent="0.3">
      <c r="A261" s="7"/>
      <c r="B261" s="7"/>
      <c r="C261" s="7"/>
      <c r="D261" s="7"/>
      <c r="F261" s="12"/>
      <c r="G261" s="12"/>
      <c r="H261" s="12"/>
      <c r="I261" s="12"/>
      <c r="K261" s="12"/>
      <c r="L261" s="12"/>
      <c r="M261" s="12"/>
      <c r="N261" s="12"/>
      <c r="O261" s="12"/>
      <c r="P261" s="12"/>
      <c r="Q261" s="12"/>
      <c r="R261" s="12"/>
      <c r="S261" s="12"/>
      <c r="T261" s="12"/>
      <c r="U261" s="12"/>
      <c r="V261" s="12"/>
      <c r="W261" s="12"/>
      <c r="X261" s="12"/>
      <c r="Y261" s="12"/>
      <c r="Z261" s="12"/>
      <c r="AA261" s="12"/>
      <c r="AB261" s="12"/>
    </row>
    <row r="262" spans="1:28" x14ac:dyDescent="0.3">
      <c r="A262" s="7"/>
      <c r="B262" s="7"/>
      <c r="C262" s="7"/>
      <c r="D262" s="7"/>
      <c r="F262" s="12"/>
      <c r="G262" s="12"/>
      <c r="H262" s="12"/>
      <c r="I262" s="12"/>
      <c r="K262" s="12"/>
      <c r="L262" s="12"/>
      <c r="M262" s="12"/>
      <c r="N262" s="12"/>
      <c r="O262" s="12"/>
      <c r="P262" s="12"/>
      <c r="Q262" s="12"/>
      <c r="R262" s="12"/>
      <c r="S262" s="12"/>
      <c r="T262" s="12"/>
      <c r="U262" s="12"/>
      <c r="V262" s="12"/>
      <c r="W262" s="12"/>
      <c r="X262" s="12"/>
      <c r="Y262" s="12"/>
      <c r="Z262" s="12"/>
      <c r="AA262" s="12"/>
      <c r="AB262" s="12"/>
    </row>
    <row r="263" spans="1:28" x14ac:dyDescent="0.3">
      <c r="A263" s="7"/>
      <c r="B263" s="7"/>
      <c r="C263" s="7"/>
      <c r="D263" s="7"/>
      <c r="F263" s="12"/>
      <c r="G263" s="12"/>
      <c r="H263" s="12"/>
      <c r="I263" s="12"/>
      <c r="K263" s="12"/>
      <c r="L263" s="12"/>
      <c r="M263" s="12"/>
      <c r="N263" s="12"/>
      <c r="O263" s="12"/>
      <c r="P263" s="12"/>
      <c r="Q263" s="12"/>
      <c r="R263" s="12"/>
      <c r="S263" s="12"/>
      <c r="T263" s="12"/>
      <c r="U263" s="12"/>
      <c r="V263" s="12"/>
      <c r="W263" s="12"/>
      <c r="X263" s="12"/>
      <c r="Y263" s="12"/>
      <c r="Z263" s="12"/>
      <c r="AA263" s="12"/>
      <c r="AB263" s="12"/>
    </row>
    <row r="264" spans="1:28" x14ac:dyDescent="0.3">
      <c r="A264" s="7"/>
      <c r="B264" s="7"/>
      <c r="C264" s="7"/>
      <c r="D264" s="7"/>
      <c r="F264" s="12"/>
      <c r="G264" s="12"/>
      <c r="H264" s="12"/>
      <c r="I264" s="12"/>
      <c r="K264" s="12"/>
      <c r="L264" s="12"/>
      <c r="M264" s="12"/>
      <c r="N264" s="12"/>
      <c r="O264" s="12"/>
      <c r="P264" s="12"/>
      <c r="Q264" s="12"/>
      <c r="R264" s="12"/>
      <c r="S264" s="12"/>
      <c r="T264" s="12"/>
      <c r="U264" s="12"/>
      <c r="V264" s="12"/>
      <c r="W264" s="12"/>
      <c r="X264" s="12"/>
      <c r="Y264" s="12"/>
      <c r="Z264" s="12"/>
      <c r="AA264" s="12"/>
      <c r="AB264" s="12"/>
    </row>
    <row r="265" spans="1:28" x14ac:dyDescent="0.3">
      <c r="A265" s="7"/>
      <c r="B265" s="7"/>
      <c r="C265" s="7"/>
      <c r="D265" s="7"/>
      <c r="F265" s="12"/>
      <c r="G265" s="12"/>
      <c r="H265" s="12"/>
      <c r="I265" s="12"/>
      <c r="K265" s="12"/>
      <c r="L265" s="12"/>
      <c r="M265" s="12"/>
      <c r="N265" s="12"/>
      <c r="O265" s="12"/>
      <c r="P265" s="12"/>
      <c r="Q265" s="12"/>
      <c r="R265" s="12"/>
      <c r="S265" s="12"/>
      <c r="T265" s="12"/>
      <c r="U265" s="12"/>
      <c r="V265" s="12"/>
      <c r="W265" s="12"/>
      <c r="X265" s="12"/>
      <c r="Y265" s="12"/>
      <c r="Z265" s="12"/>
      <c r="AA265" s="12"/>
      <c r="AB265" s="12"/>
    </row>
    <row r="266" spans="1:28" x14ac:dyDescent="0.3">
      <c r="A266" s="7"/>
      <c r="B266" s="7"/>
      <c r="C266" s="7"/>
      <c r="D266" s="7"/>
      <c r="F266" s="12"/>
      <c r="G266" s="12"/>
      <c r="H266" s="12"/>
      <c r="I266" s="12"/>
      <c r="K266" s="12"/>
      <c r="L266" s="12"/>
      <c r="M266" s="12"/>
      <c r="N266" s="12"/>
      <c r="O266" s="12"/>
      <c r="P266" s="12"/>
      <c r="Q266" s="12"/>
      <c r="R266" s="12"/>
      <c r="S266" s="12"/>
      <c r="T266" s="12"/>
      <c r="U266" s="12"/>
      <c r="V266" s="12"/>
      <c r="W266" s="12"/>
      <c r="X266" s="12"/>
      <c r="Y266" s="12"/>
      <c r="Z266" s="12"/>
      <c r="AA266" s="12"/>
      <c r="AB266" s="12"/>
    </row>
    <row r="267" spans="1:28" x14ac:dyDescent="0.3">
      <c r="A267" s="7"/>
      <c r="B267" s="7"/>
      <c r="C267" s="7"/>
      <c r="D267" s="7"/>
      <c r="F267" s="12"/>
      <c r="G267" s="12"/>
      <c r="H267" s="12"/>
      <c r="I267" s="12"/>
      <c r="K267" s="12"/>
      <c r="L267" s="12"/>
      <c r="M267" s="12"/>
      <c r="N267" s="12"/>
      <c r="O267" s="12"/>
      <c r="P267" s="12"/>
      <c r="Q267" s="12"/>
      <c r="R267" s="12"/>
      <c r="S267" s="12"/>
      <c r="T267" s="12"/>
      <c r="U267" s="12"/>
      <c r="V267" s="12"/>
      <c r="W267" s="12"/>
      <c r="X267" s="12"/>
      <c r="Y267" s="12"/>
      <c r="Z267" s="12"/>
      <c r="AA267" s="12"/>
      <c r="AB267" s="12"/>
    </row>
    <row r="268" spans="1:28" x14ac:dyDescent="0.3">
      <c r="A268" s="7"/>
      <c r="B268" s="7"/>
      <c r="C268" s="7"/>
      <c r="D268" s="7"/>
      <c r="F268" s="12"/>
      <c r="G268" s="12"/>
      <c r="H268" s="12"/>
      <c r="I268" s="12"/>
      <c r="K268" s="12"/>
      <c r="L268" s="12"/>
      <c r="M268" s="12"/>
      <c r="N268" s="12"/>
      <c r="O268" s="12"/>
      <c r="P268" s="12"/>
      <c r="Q268" s="12"/>
      <c r="R268" s="12"/>
      <c r="S268" s="12"/>
      <c r="T268" s="12"/>
      <c r="U268" s="12"/>
      <c r="V268" s="12"/>
      <c r="W268" s="12"/>
      <c r="X268" s="12"/>
      <c r="Y268" s="12"/>
      <c r="Z268" s="12"/>
      <c r="AA268" s="12"/>
      <c r="AB268" s="12"/>
    </row>
    <row r="269" spans="1:28" x14ac:dyDescent="0.3">
      <c r="A269" s="7"/>
      <c r="B269" s="7"/>
      <c r="C269" s="7"/>
      <c r="D269" s="7"/>
      <c r="F269" s="12"/>
      <c r="G269" s="12"/>
      <c r="H269" s="12"/>
      <c r="I269" s="12"/>
      <c r="K269" s="12"/>
      <c r="L269" s="12"/>
      <c r="M269" s="12"/>
      <c r="N269" s="12"/>
      <c r="O269" s="12"/>
      <c r="P269" s="12"/>
      <c r="Q269" s="12"/>
      <c r="R269" s="12"/>
      <c r="S269" s="12"/>
      <c r="T269" s="12"/>
      <c r="U269" s="12"/>
      <c r="V269" s="12"/>
      <c r="W269" s="12"/>
      <c r="X269" s="12"/>
      <c r="Y269" s="12"/>
      <c r="Z269" s="12"/>
      <c r="AA269" s="12"/>
      <c r="AB269" s="12"/>
    </row>
    <row r="270" spans="1:28" x14ac:dyDescent="0.3">
      <c r="A270" s="7"/>
      <c r="B270" s="7"/>
      <c r="C270" s="7"/>
      <c r="D270" s="7"/>
      <c r="F270" s="12"/>
      <c r="G270" s="12"/>
      <c r="H270" s="12"/>
      <c r="I270" s="12"/>
      <c r="K270" s="12"/>
      <c r="L270" s="12"/>
      <c r="M270" s="12"/>
      <c r="N270" s="12"/>
      <c r="O270" s="12"/>
      <c r="P270" s="12"/>
      <c r="Q270" s="12"/>
      <c r="R270" s="12"/>
      <c r="S270" s="12"/>
      <c r="T270" s="12"/>
      <c r="U270" s="12"/>
      <c r="V270" s="12"/>
      <c r="W270" s="12"/>
      <c r="X270" s="12"/>
      <c r="Y270" s="12"/>
      <c r="Z270" s="12"/>
      <c r="AA270" s="12"/>
      <c r="AB270" s="12"/>
    </row>
    <row r="271" spans="1:28" x14ac:dyDescent="0.3">
      <c r="A271" s="7"/>
      <c r="B271" s="7"/>
      <c r="C271" s="7"/>
      <c r="D271" s="7"/>
      <c r="F271" s="12"/>
      <c r="G271" s="12"/>
      <c r="H271" s="12"/>
      <c r="I271" s="12"/>
      <c r="K271" s="12"/>
      <c r="L271" s="12"/>
      <c r="M271" s="12"/>
      <c r="N271" s="12"/>
      <c r="O271" s="12"/>
      <c r="P271" s="12"/>
      <c r="Q271" s="12"/>
      <c r="R271" s="12"/>
      <c r="S271" s="12"/>
      <c r="T271" s="12"/>
      <c r="U271" s="12"/>
      <c r="V271" s="12"/>
      <c r="W271" s="12"/>
      <c r="X271" s="12"/>
      <c r="Y271" s="12"/>
      <c r="Z271" s="12"/>
      <c r="AA271" s="12"/>
      <c r="AB271" s="12"/>
    </row>
    <row r="272" spans="1:28" x14ac:dyDescent="0.3">
      <c r="A272" s="7"/>
      <c r="B272" s="7"/>
      <c r="C272" s="7"/>
      <c r="D272" s="7"/>
      <c r="F272" s="12"/>
      <c r="G272" s="12"/>
      <c r="H272" s="12"/>
      <c r="I272" s="12"/>
      <c r="K272" s="12"/>
      <c r="L272" s="12"/>
      <c r="M272" s="12"/>
      <c r="N272" s="12"/>
      <c r="O272" s="12"/>
      <c r="P272" s="12"/>
      <c r="Q272" s="12"/>
      <c r="R272" s="12"/>
      <c r="S272" s="12"/>
      <c r="T272" s="12"/>
      <c r="U272" s="12"/>
      <c r="V272" s="12"/>
      <c r="W272" s="12"/>
      <c r="X272" s="12"/>
      <c r="Y272" s="12"/>
      <c r="Z272" s="12"/>
      <c r="AA272" s="12"/>
      <c r="AB272" s="12"/>
    </row>
    <row r="273" spans="1:28" x14ac:dyDescent="0.3">
      <c r="A273" s="7"/>
      <c r="B273" s="7"/>
      <c r="C273" s="7"/>
      <c r="D273" s="7"/>
      <c r="F273" s="12"/>
      <c r="G273" s="12"/>
      <c r="H273" s="12"/>
      <c r="I273" s="12"/>
      <c r="K273" s="12"/>
      <c r="L273" s="12"/>
      <c r="M273" s="12"/>
      <c r="N273" s="12"/>
      <c r="O273" s="12"/>
      <c r="P273" s="12"/>
      <c r="Q273" s="12"/>
      <c r="R273" s="12"/>
      <c r="S273" s="12"/>
      <c r="T273" s="12"/>
      <c r="U273" s="12"/>
      <c r="V273" s="12"/>
      <c r="W273" s="12"/>
      <c r="X273" s="12"/>
      <c r="Y273" s="12"/>
      <c r="Z273" s="12"/>
      <c r="AA273" s="12"/>
      <c r="AB273" s="12"/>
    </row>
    <row r="274" spans="1:28" x14ac:dyDescent="0.3">
      <c r="A274" s="7"/>
      <c r="B274" s="7"/>
      <c r="C274" s="7"/>
      <c r="D274" s="7"/>
      <c r="F274" s="12"/>
      <c r="G274" s="12"/>
      <c r="H274" s="12"/>
      <c r="I274" s="12"/>
      <c r="K274" s="12"/>
      <c r="L274" s="12"/>
      <c r="M274" s="12"/>
      <c r="N274" s="12"/>
      <c r="O274" s="12"/>
      <c r="P274" s="12"/>
      <c r="Q274" s="12"/>
      <c r="R274" s="12"/>
      <c r="S274" s="12"/>
      <c r="T274" s="12"/>
      <c r="U274" s="12"/>
      <c r="V274" s="12"/>
      <c r="W274" s="12"/>
      <c r="X274" s="12"/>
      <c r="Y274" s="12"/>
      <c r="Z274" s="12"/>
      <c r="AA274" s="12"/>
      <c r="AB274" s="12"/>
    </row>
    <row r="275" spans="1:28" x14ac:dyDescent="0.3">
      <c r="A275" s="7"/>
      <c r="B275" s="7"/>
      <c r="C275" s="7"/>
      <c r="D275" s="7"/>
      <c r="F275" s="12"/>
      <c r="G275" s="12"/>
      <c r="H275" s="12"/>
      <c r="I275" s="12"/>
      <c r="K275" s="12"/>
      <c r="L275" s="12"/>
      <c r="M275" s="12"/>
      <c r="N275" s="12"/>
      <c r="O275" s="12"/>
      <c r="P275" s="12"/>
      <c r="Q275" s="12"/>
      <c r="R275" s="12"/>
      <c r="S275" s="12"/>
      <c r="T275" s="12"/>
      <c r="U275" s="12"/>
      <c r="V275" s="12"/>
      <c r="W275" s="12"/>
      <c r="X275" s="12"/>
      <c r="Y275" s="12"/>
      <c r="Z275" s="12"/>
      <c r="AA275" s="12"/>
      <c r="AB275" s="12"/>
    </row>
    <row r="276" spans="1:28" x14ac:dyDescent="0.3">
      <c r="A276" s="7"/>
      <c r="B276" s="7"/>
      <c r="C276" s="7"/>
      <c r="D276" s="7"/>
      <c r="F276" s="12"/>
      <c r="G276" s="12"/>
      <c r="H276" s="12"/>
      <c r="I276" s="12"/>
      <c r="K276" s="12"/>
      <c r="L276" s="12"/>
      <c r="M276" s="12"/>
      <c r="N276" s="12"/>
      <c r="O276" s="12"/>
      <c r="P276" s="12"/>
      <c r="Q276" s="12"/>
      <c r="R276" s="12"/>
      <c r="S276" s="12"/>
      <c r="T276" s="12"/>
      <c r="U276" s="12"/>
      <c r="V276" s="12"/>
      <c r="W276" s="12"/>
      <c r="X276" s="12"/>
      <c r="Y276" s="12"/>
      <c r="Z276" s="12"/>
      <c r="AA276" s="12"/>
      <c r="AB276" s="12"/>
    </row>
    <row r="277" spans="1:28" x14ac:dyDescent="0.3">
      <c r="A277" s="7"/>
      <c r="B277" s="7"/>
      <c r="C277" s="7"/>
      <c r="D277" s="7"/>
      <c r="F277" s="12"/>
      <c r="G277" s="12"/>
      <c r="H277" s="12"/>
      <c r="I277" s="12"/>
      <c r="K277" s="12"/>
      <c r="L277" s="12"/>
      <c r="M277" s="12"/>
      <c r="N277" s="12"/>
      <c r="O277" s="12"/>
      <c r="P277" s="12"/>
      <c r="Q277" s="12"/>
      <c r="R277" s="12"/>
      <c r="S277" s="12"/>
      <c r="T277" s="12"/>
      <c r="U277" s="12"/>
      <c r="V277" s="12"/>
      <c r="W277" s="12"/>
      <c r="X277" s="12"/>
      <c r="Y277" s="12"/>
      <c r="Z277" s="12"/>
      <c r="AA277" s="12"/>
      <c r="AB277" s="12"/>
    </row>
    <row r="278" spans="1:28" x14ac:dyDescent="0.3">
      <c r="C278" s="12"/>
      <c r="F278" s="12"/>
      <c r="G278" s="12"/>
      <c r="H278" s="12"/>
      <c r="I278" s="12"/>
      <c r="K278" s="12"/>
      <c r="L278" s="12"/>
      <c r="M278" s="12"/>
      <c r="N278" s="12"/>
      <c r="O278" s="12"/>
      <c r="P278" s="12"/>
      <c r="Q278" s="12"/>
      <c r="R278" s="12"/>
      <c r="S278" s="12"/>
      <c r="T278" s="12"/>
      <c r="U278" s="12"/>
      <c r="V278" s="12"/>
      <c r="W278" s="12"/>
      <c r="X278" s="12"/>
      <c r="Y278" s="12"/>
      <c r="Z278" s="12"/>
      <c r="AA278" s="12"/>
      <c r="AB278" s="12"/>
    </row>
    <row r="279" spans="1:28" x14ac:dyDescent="0.3">
      <c r="C279" s="12"/>
      <c r="F279" s="12"/>
      <c r="G279" s="12"/>
      <c r="H279" s="12"/>
      <c r="I279" s="12"/>
      <c r="K279" s="12"/>
      <c r="L279" s="12"/>
      <c r="M279" s="12"/>
      <c r="N279" s="12"/>
      <c r="O279" s="12"/>
      <c r="P279" s="12"/>
      <c r="Q279" s="12"/>
      <c r="R279" s="12"/>
      <c r="S279" s="12"/>
      <c r="T279" s="12"/>
      <c r="U279" s="12"/>
      <c r="V279" s="12"/>
      <c r="W279" s="12"/>
      <c r="X279" s="12"/>
      <c r="Y279" s="12"/>
      <c r="Z279" s="12"/>
      <c r="AA279" s="12"/>
      <c r="AB279" s="12"/>
    </row>
    <row r="280" spans="1:28" x14ac:dyDescent="0.3">
      <c r="C280" s="12"/>
      <c r="F280" s="12"/>
      <c r="G280" s="12"/>
      <c r="H280" s="12"/>
      <c r="I280" s="12"/>
      <c r="K280" s="12"/>
      <c r="L280" s="12"/>
      <c r="M280" s="12"/>
      <c r="N280" s="12"/>
      <c r="O280" s="12"/>
      <c r="P280" s="12"/>
      <c r="Q280" s="12"/>
      <c r="R280" s="12"/>
      <c r="S280" s="12"/>
      <c r="T280" s="12"/>
      <c r="U280" s="12"/>
      <c r="V280" s="12"/>
      <c r="W280" s="12"/>
      <c r="X280" s="12"/>
      <c r="Y280" s="12"/>
      <c r="Z280" s="12"/>
      <c r="AA280" s="12"/>
      <c r="AB280" s="12"/>
    </row>
    <row r="281" spans="1:28" x14ac:dyDescent="0.3">
      <c r="C281" s="12"/>
      <c r="F281" s="12"/>
      <c r="G281" s="12"/>
      <c r="H281" s="12"/>
      <c r="I281" s="12"/>
      <c r="K281" s="12"/>
      <c r="L281" s="12"/>
      <c r="M281" s="12"/>
      <c r="N281" s="12"/>
      <c r="O281" s="12"/>
      <c r="P281" s="12"/>
      <c r="Q281" s="12"/>
      <c r="R281" s="12"/>
      <c r="S281" s="12"/>
      <c r="T281" s="12"/>
      <c r="U281" s="12"/>
      <c r="V281" s="12"/>
      <c r="W281" s="12"/>
      <c r="X281" s="12"/>
      <c r="Y281" s="12"/>
      <c r="Z281" s="12"/>
      <c r="AA281" s="12"/>
      <c r="AB281" s="12"/>
    </row>
    <row r="282" spans="1:28" x14ac:dyDescent="0.3">
      <c r="C282" s="12"/>
      <c r="F282" s="12"/>
      <c r="G282" s="12"/>
      <c r="H282" s="12"/>
      <c r="I282" s="12"/>
      <c r="K282" s="12"/>
      <c r="L282" s="12"/>
      <c r="M282" s="12"/>
      <c r="N282" s="12"/>
      <c r="O282" s="12"/>
      <c r="P282" s="12"/>
      <c r="Q282" s="12"/>
      <c r="R282" s="12"/>
      <c r="S282" s="12"/>
      <c r="T282" s="12"/>
      <c r="U282" s="12"/>
      <c r="V282" s="12"/>
      <c r="W282" s="12"/>
      <c r="X282" s="12"/>
      <c r="Y282" s="12"/>
      <c r="Z282" s="12"/>
      <c r="AA282" s="12"/>
      <c r="AB282" s="12"/>
    </row>
    <row r="283" spans="1:28" x14ac:dyDescent="0.3">
      <c r="C283" s="12"/>
      <c r="F283" s="12"/>
      <c r="G283" s="12"/>
      <c r="H283" s="12"/>
      <c r="I283" s="12"/>
      <c r="K283" s="12"/>
      <c r="L283" s="12"/>
      <c r="M283" s="12"/>
      <c r="N283" s="12"/>
      <c r="O283" s="12"/>
      <c r="P283" s="12"/>
      <c r="Q283" s="12"/>
      <c r="R283" s="12"/>
      <c r="S283" s="12"/>
      <c r="T283" s="12"/>
      <c r="U283" s="12"/>
      <c r="V283" s="12"/>
      <c r="W283" s="12"/>
      <c r="X283" s="12"/>
      <c r="Y283" s="12"/>
      <c r="Z283" s="12"/>
      <c r="AA283" s="12"/>
      <c r="AB283" s="12"/>
    </row>
    <row r="284" spans="1:28" x14ac:dyDescent="0.3">
      <c r="C284" s="12"/>
      <c r="F284" s="12"/>
      <c r="G284" s="12"/>
      <c r="H284" s="12"/>
      <c r="I284" s="12"/>
      <c r="K284" s="12"/>
      <c r="L284" s="12"/>
      <c r="M284" s="12"/>
      <c r="N284" s="12"/>
      <c r="O284" s="12"/>
      <c r="P284" s="12"/>
      <c r="Q284" s="12"/>
      <c r="R284" s="12"/>
      <c r="S284" s="12"/>
      <c r="T284" s="12"/>
      <c r="U284" s="12"/>
      <c r="V284" s="12"/>
      <c r="W284" s="12"/>
      <c r="X284" s="12"/>
      <c r="Y284" s="12"/>
      <c r="Z284" s="12"/>
      <c r="AA284" s="12"/>
      <c r="AB284" s="12"/>
    </row>
    <row r="285" spans="1:28" x14ac:dyDescent="0.3">
      <c r="C285" s="12"/>
      <c r="F285" s="12"/>
      <c r="G285" s="12"/>
      <c r="H285" s="12"/>
      <c r="I285" s="12"/>
      <c r="K285" s="12"/>
      <c r="L285" s="12"/>
      <c r="M285" s="12"/>
      <c r="N285" s="12"/>
      <c r="O285" s="12"/>
      <c r="P285" s="12"/>
      <c r="Q285" s="12"/>
      <c r="R285" s="12"/>
      <c r="S285" s="12"/>
      <c r="T285" s="12"/>
      <c r="U285" s="12"/>
      <c r="V285" s="12"/>
      <c r="W285" s="12"/>
      <c r="X285" s="12"/>
      <c r="Y285" s="12"/>
      <c r="Z285" s="12"/>
      <c r="AA285" s="12"/>
      <c r="AB285" s="12"/>
    </row>
    <row r="286" spans="1:28" x14ac:dyDescent="0.3">
      <c r="C286" s="12"/>
      <c r="F286" s="12"/>
      <c r="G286" s="12"/>
      <c r="H286" s="12"/>
      <c r="I286" s="12"/>
      <c r="K286" s="12"/>
      <c r="L286" s="12"/>
      <c r="M286" s="12"/>
      <c r="N286" s="12"/>
      <c r="O286" s="12"/>
      <c r="P286" s="12"/>
      <c r="Q286" s="12"/>
      <c r="R286" s="12"/>
      <c r="S286" s="12"/>
      <c r="T286" s="12"/>
      <c r="U286" s="12"/>
      <c r="V286" s="12"/>
      <c r="W286" s="12"/>
      <c r="X286" s="12"/>
      <c r="Y286" s="12"/>
      <c r="Z286" s="12"/>
      <c r="AA286" s="12"/>
      <c r="AB286" s="12"/>
    </row>
    <row r="287" spans="1:28" x14ac:dyDescent="0.3">
      <c r="C287" s="12"/>
      <c r="F287" s="12"/>
      <c r="G287" s="12"/>
      <c r="H287" s="12"/>
      <c r="I287" s="12"/>
      <c r="K287" s="12"/>
      <c r="L287" s="12"/>
      <c r="M287" s="12"/>
      <c r="N287" s="12"/>
      <c r="O287" s="12"/>
      <c r="P287" s="12"/>
      <c r="Q287" s="12"/>
      <c r="R287" s="12"/>
      <c r="S287" s="12"/>
      <c r="T287" s="12"/>
      <c r="U287" s="12"/>
      <c r="V287" s="12"/>
      <c r="W287" s="12"/>
      <c r="X287" s="12"/>
      <c r="Y287" s="12"/>
      <c r="Z287" s="12"/>
      <c r="AA287" s="12"/>
      <c r="AB287" s="12"/>
    </row>
    <row r="288" spans="1:28" x14ac:dyDescent="0.3">
      <c r="C288" s="12"/>
      <c r="F288" s="12"/>
      <c r="G288" s="12"/>
      <c r="H288" s="12"/>
      <c r="I288" s="12"/>
      <c r="K288" s="12"/>
      <c r="L288" s="12"/>
      <c r="M288" s="12"/>
      <c r="N288" s="12"/>
      <c r="O288" s="12"/>
      <c r="P288" s="12"/>
      <c r="Q288" s="12"/>
      <c r="R288" s="12"/>
      <c r="S288" s="12"/>
      <c r="T288" s="12"/>
      <c r="U288" s="12"/>
      <c r="V288" s="12"/>
      <c r="W288" s="12"/>
      <c r="X288" s="12"/>
      <c r="Y288" s="12"/>
      <c r="Z288" s="12"/>
      <c r="AA288" s="12"/>
      <c r="AB288" s="12"/>
    </row>
    <row r="289" spans="3:28" x14ac:dyDescent="0.3">
      <c r="C289" s="12"/>
      <c r="F289" s="12"/>
      <c r="G289" s="12"/>
      <c r="H289" s="12"/>
      <c r="I289" s="12"/>
      <c r="K289" s="12"/>
      <c r="L289" s="12"/>
      <c r="M289" s="12"/>
      <c r="N289" s="12"/>
      <c r="O289" s="12"/>
      <c r="P289" s="12"/>
      <c r="Q289" s="12"/>
      <c r="R289" s="12"/>
      <c r="S289" s="12"/>
      <c r="T289" s="12"/>
      <c r="U289" s="12"/>
      <c r="V289" s="12"/>
      <c r="W289" s="12"/>
      <c r="X289" s="12"/>
      <c r="Y289" s="12"/>
      <c r="Z289" s="12"/>
      <c r="AA289" s="12"/>
      <c r="AB289" s="12"/>
    </row>
    <row r="290" spans="3:28" x14ac:dyDescent="0.3">
      <c r="C290" s="12"/>
      <c r="F290" s="12"/>
      <c r="G290" s="12"/>
      <c r="H290" s="12"/>
      <c r="I290" s="12"/>
      <c r="K290" s="12"/>
      <c r="L290" s="12"/>
      <c r="M290" s="12"/>
      <c r="N290" s="12"/>
      <c r="O290" s="12"/>
      <c r="P290" s="12"/>
      <c r="Q290" s="12"/>
      <c r="R290" s="12"/>
      <c r="S290" s="12"/>
      <c r="T290" s="12"/>
      <c r="U290" s="12"/>
      <c r="V290" s="12"/>
      <c r="W290" s="12"/>
      <c r="X290" s="12"/>
      <c r="Y290" s="12"/>
      <c r="Z290" s="12"/>
      <c r="AA290" s="12"/>
      <c r="AB290" s="12"/>
    </row>
    <row r="291" spans="3:28" x14ac:dyDescent="0.3">
      <c r="C291" s="12"/>
      <c r="F291" s="12"/>
      <c r="G291" s="12"/>
      <c r="H291" s="12"/>
      <c r="I291" s="12"/>
      <c r="K291" s="12"/>
      <c r="L291" s="12"/>
      <c r="M291" s="12"/>
      <c r="N291" s="12"/>
      <c r="O291" s="12"/>
      <c r="P291" s="12"/>
      <c r="Q291" s="12"/>
      <c r="R291" s="12"/>
      <c r="S291" s="12"/>
      <c r="T291" s="12"/>
      <c r="U291" s="12"/>
      <c r="V291" s="12"/>
      <c r="W291" s="12"/>
      <c r="X291" s="12"/>
      <c r="Y291" s="12"/>
      <c r="Z291" s="12"/>
      <c r="AA291" s="12"/>
      <c r="AB291" s="12"/>
    </row>
    <row r="292" spans="3:28" x14ac:dyDescent="0.3">
      <c r="C292" s="12"/>
      <c r="F292" s="12"/>
      <c r="G292" s="12"/>
      <c r="H292" s="12"/>
      <c r="I292" s="12"/>
      <c r="K292" s="12"/>
      <c r="L292" s="12"/>
      <c r="M292" s="12"/>
      <c r="N292" s="12"/>
      <c r="O292" s="12"/>
      <c r="P292" s="12"/>
      <c r="Q292" s="12"/>
      <c r="R292" s="12"/>
      <c r="S292" s="12"/>
      <c r="T292" s="12"/>
      <c r="U292" s="12"/>
      <c r="V292" s="12"/>
      <c r="W292" s="12"/>
      <c r="X292" s="12"/>
      <c r="Y292" s="12"/>
      <c r="Z292" s="12"/>
      <c r="AA292" s="12"/>
      <c r="AB292" s="12"/>
    </row>
    <row r="293" spans="3:28" x14ac:dyDescent="0.3">
      <c r="C293" s="12"/>
      <c r="F293" s="12"/>
      <c r="G293" s="12"/>
      <c r="H293" s="12"/>
      <c r="I293" s="12"/>
      <c r="K293" s="12"/>
      <c r="L293" s="12"/>
      <c r="M293" s="12"/>
      <c r="N293" s="12"/>
      <c r="O293" s="12"/>
      <c r="P293" s="12"/>
      <c r="Q293" s="12"/>
      <c r="R293" s="12"/>
      <c r="S293" s="12"/>
      <c r="T293" s="12"/>
      <c r="U293" s="12"/>
      <c r="V293" s="12"/>
      <c r="W293" s="12"/>
      <c r="X293" s="12"/>
      <c r="Y293" s="12"/>
      <c r="Z293" s="12"/>
      <c r="AA293" s="12"/>
      <c r="AB293" s="12"/>
    </row>
    <row r="294" spans="3:28" x14ac:dyDescent="0.3">
      <c r="C294" s="12"/>
      <c r="F294" s="12"/>
      <c r="G294" s="12"/>
      <c r="H294" s="12"/>
      <c r="I294" s="12"/>
      <c r="K294" s="12"/>
      <c r="L294" s="12"/>
      <c r="M294" s="12"/>
      <c r="N294" s="12"/>
      <c r="O294" s="12"/>
      <c r="P294" s="12"/>
      <c r="Q294" s="12"/>
      <c r="R294" s="12"/>
      <c r="S294" s="12"/>
      <c r="T294" s="12"/>
      <c r="U294" s="12"/>
      <c r="V294" s="12"/>
      <c r="W294" s="12"/>
      <c r="X294" s="12"/>
      <c r="Y294" s="12"/>
      <c r="Z294" s="12"/>
      <c r="AA294" s="12"/>
      <c r="AB294" s="12"/>
    </row>
    <row r="295" spans="3:28" x14ac:dyDescent="0.3">
      <c r="C295" s="12"/>
      <c r="F295" s="12"/>
      <c r="G295" s="12"/>
      <c r="H295" s="12"/>
      <c r="I295" s="12"/>
      <c r="K295" s="12"/>
      <c r="L295" s="12"/>
      <c r="M295" s="12"/>
      <c r="N295" s="12"/>
      <c r="O295" s="12"/>
      <c r="P295" s="12"/>
      <c r="Q295" s="12"/>
      <c r="R295" s="12"/>
      <c r="S295" s="12"/>
      <c r="T295" s="12"/>
      <c r="U295" s="12"/>
      <c r="V295" s="12"/>
      <c r="W295" s="12"/>
      <c r="X295" s="12"/>
      <c r="Y295" s="12"/>
      <c r="Z295" s="12"/>
      <c r="AA295" s="12"/>
      <c r="AB295" s="12"/>
    </row>
    <row r="296" spans="3:28" x14ac:dyDescent="0.3">
      <c r="C296" s="12"/>
      <c r="F296" s="12"/>
      <c r="G296" s="12"/>
      <c r="H296" s="12"/>
      <c r="I296" s="12"/>
      <c r="K296" s="12"/>
      <c r="L296" s="12"/>
      <c r="M296" s="12"/>
      <c r="N296" s="12"/>
      <c r="O296" s="12"/>
      <c r="P296" s="12"/>
      <c r="Q296" s="12"/>
      <c r="R296" s="12"/>
      <c r="S296" s="12"/>
      <c r="T296" s="12"/>
      <c r="U296" s="12"/>
      <c r="V296" s="12"/>
      <c r="W296" s="12"/>
      <c r="X296" s="12"/>
      <c r="Y296" s="12"/>
      <c r="Z296" s="12"/>
      <c r="AA296" s="12"/>
      <c r="AB296" s="12"/>
    </row>
    <row r="297" spans="3:28" x14ac:dyDescent="0.3">
      <c r="C297" s="12"/>
      <c r="F297" s="12"/>
      <c r="G297" s="12"/>
      <c r="H297" s="12"/>
      <c r="I297" s="12"/>
      <c r="K297" s="12"/>
      <c r="L297" s="12"/>
      <c r="M297" s="12"/>
      <c r="N297" s="12"/>
      <c r="O297" s="12"/>
      <c r="P297" s="12"/>
      <c r="Q297" s="12"/>
      <c r="R297" s="12"/>
      <c r="S297" s="12"/>
      <c r="T297" s="12"/>
      <c r="U297" s="12"/>
      <c r="V297" s="12"/>
      <c r="W297" s="12"/>
      <c r="X297" s="12"/>
      <c r="Y297" s="12"/>
      <c r="Z297" s="12"/>
      <c r="AA297" s="12"/>
      <c r="AB297" s="12"/>
    </row>
    <row r="298" spans="3:28" x14ac:dyDescent="0.3">
      <c r="C298" s="12"/>
      <c r="F298" s="12"/>
      <c r="G298" s="12"/>
      <c r="H298" s="12"/>
      <c r="I298" s="12"/>
      <c r="K298" s="12"/>
      <c r="L298" s="12"/>
      <c r="M298" s="12"/>
      <c r="N298" s="12"/>
      <c r="O298" s="12"/>
      <c r="P298" s="12"/>
      <c r="Q298" s="12"/>
      <c r="R298" s="12"/>
      <c r="S298" s="12"/>
      <c r="T298" s="12"/>
      <c r="U298" s="12"/>
      <c r="V298" s="12"/>
      <c r="W298" s="12"/>
      <c r="X298" s="12"/>
      <c r="Y298" s="12"/>
      <c r="Z298" s="12"/>
      <c r="AA298" s="12"/>
      <c r="AB298" s="12"/>
    </row>
    <row r="299" spans="3:28" x14ac:dyDescent="0.3">
      <c r="C299" s="12"/>
      <c r="F299" s="12"/>
      <c r="G299" s="12"/>
      <c r="H299" s="12"/>
      <c r="I299" s="12"/>
      <c r="K299" s="12"/>
      <c r="L299" s="12"/>
      <c r="M299" s="12"/>
      <c r="N299" s="12"/>
      <c r="O299" s="12"/>
      <c r="P299" s="12"/>
      <c r="Q299" s="12"/>
      <c r="R299" s="12"/>
      <c r="S299" s="12"/>
      <c r="T299" s="12"/>
      <c r="U299" s="12"/>
      <c r="V299" s="12"/>
      <c r="W299" s="12"/>
      <c r="X299" s="12"/>
      <c r="Y299" s="12"/>
      <c r="Z299" s="12"/>
      <c r="AA299" s="12"/>
      <c r="AB299" s="12"/>
    </row>
    <row r="300" spans="3:28" x14ac:dyDescent="0.3">
      <c r="C300" s="12"/>
      <c r="F300" s="12"/>
      <c r="G300" s="12"/>
      <c r="H300" s="12"/>
      <c r="I300" s="12"/>
      <c r="K300" s="12"/>
      <c r="L300" s="12"/>
      <c r="M300" s="12"/>
      <c r="N300" s="12"/>
      <c r="O300" s="12"/>
      <c r="P300" s="12"/>
      <c r="Q300" s="12"/>
      <c r="R300" s="12"/>
      <c r="S300" s="12"/>
      <c r="T300" s="12"/>
      <c r="U300" s="12"/>
      <c r="V300" s="12"/>
      <c r="W300" s="12"/>
      <c r="X300" s="12"/>
      <c r="Y300" s="12"/>
      <c r="Z300" s="12"/>
      <c r="AA300" s="12"/>
      <c r="AB300" s="12"/>
    </row>
    <row r="301" spans="3:28" x14ac:dyDescent="0.3">
      <c r="C301" s="12"/>
      <c r="F301" s="12"/>
      <c r="G301" s="12"/>
      <c r="H301" s="12"/>
      <c r="I301" s="12"/>
      <c r="K301" s="12"/>
      <c r="L301" s="12"/>
      <c r="M301" s="12"/>
      <c r="N301" s="12"/>
      <c r="O301" s="12"/>
      <c r="P301" s="12"/>
      <c r="Q301" s="12"/>
      <c r="R301" s="12"/>
      <c r="S301" s="12"/>
      <c r="T301" s="12"/>
      <c r="U301" s="12"/>
      <c r="V301" s="12"/>
      <c r="W301" s="12"/>
      <c r="X301" s="12"/>
      <c r="Y301" s="12"/>
      <c r="Z301" s="12"/>
      <c r="AA301" s="12"/>
      <c r="AB301" s="12"/>
    </row>
    <row r="302" spans="3:28" x14ac:dyDescent="0.3">
      <c r="C302" s="12"/>
      <c r="F302" s="12"/>
      <c r="G302" s="12"/>
      <c r="H302" s="12"/>
      <c r="I302" s="12"/>
      <c r="K302" s="12"/>
      <c r="L302" s="12"/>
      <c r="M302" s="12"/>
      <c r="N302" s="12"/>
      <c r="O302" s="12"/>
      <c r="P302" s="12"/>
      <c r="Q302" s="12"/>
      <c r="R302" s="12"/>
      <c r="S302" s="12"/>
      <c r="T302" s="12"/>
      <c r="U302" s="12"/>
      <c r="V302" s="12"/>
      <c r="W302" s="12"/>
      <c r="X302" s="12"/>
      <c r="Y302" s="12"/>
      <c r="Z302" s="12"/>
      <c r="AA302" s="12"/>
      <c r="AB302" s="12"/>
    </row>
    <row r="303" spans="3:28" x14ac:dyDescent="0.3">
      <c r="C303" s="12"/>
      <c r="F303" s="12"/>
      <c r="G303" s="12"/>
      <c r="H303" s="12"/>
      <c r="I303" s="12"/>
      <c r="K303" s="12"/>
      <c r="L303" s="12"/>
      <c r="M303" s="12"/>
      <c r="N303" s="12"/>
      <c r="O303" s="12"/>
      <c r="P303" s="12"/>
      <c r="Q303" s="12"/>
      <c r="R303" s="12"/>
      <c r="S303" s="12"/>
      <c r="T303" s="12"/>
      <c r="U303" s="12"/>
      <c r="V303" s="12"/>
      <c r="W303" s="12"/>
      <c r="X303" s="12"/>
      <c r="Y303" s="12"/>
      <c r="Z303" s="12"/>
      <c r="AA303" s="12"/>
      <c r="AB303" s="12"/>
    </row>
    <row r="304" spans="3:28" x14ac:dyDescent="0.3">
      <c r="C304" s="12"/>
      <c r="F304" s="12"/>
      <c r="G304" s="12"/>
      <c r="H304" s="12"/>
      <c r="I304" s="12"/>
      <c r="K304" s="12"/>
      <c r="L304" s="12"/>
      <c r="M304" s="12"/>
      <c r="N304" s="12"/>
      <c r="O304" s="12"/>
      <c r="P304" s="12"/>
      <c r="Q304" s="12"/>
      <c r="R304" s="12"/>
      <c r="S304" s="12"/>
      <c r="T304" s="12"/>
      <c r="U304" s="12"/>
      <c r="V304" s="12"/>
      <c r="W304" s="12"/>
      <c r="X304" s="12"/>
      <c r="Y304" s="12"/>
      <c r="Z304" s="12"/>
      <c r="AA304" s="12"/>
      <c r="AB304" s="12"/>
    </row>
    <row r="305" spans="3:28" x14ac:dyDescent="0.3">
      <c r="C305" s="12"/>
      <c r="F305" s="12"/>
      <c r="G305" s="12"/>
      <c r="H305" s="12"/>
      <c r="I305" s="12"/>
      <c r="K305" s="12"/>
      <c r="L305" s="12"/>
      <c r="M305" s="12"/>
      <c r="N305" s="12"/>
      <c r="O305" s="12"/>
      <c r="P305" s="12"/>
      <c r="Q305" s="12"/>
      <c r="R305" s="12"/>
      <c r="S305" s="12"/>
      <c r="T305" s="12"/>
      <c r="U305" s="12"/>
      <c r="V305" s="12"/>
      <c r="W305" s="12"/>
      <c r="X305" s="12"/>
      <c r="Y305" s="12"/>
      <c r="Z305" s="12"/>
      <c r="AA305" s="12"/>
      <c r="AB305" s="12"/>
    </row>
    <row r="306" spans="3:28" x14ac:dyDescent="0.3">
      <c r="C306" s="12"/>
      <c r="F306" s="12"/>
      <c r="G306" s="12"/>
      <c r="H306" s="12"/>
      <c r="I306" s="12"/>
      <c r="K306" s="12"/>
      <c r="L306" s="12"/>
      <c r="M306" s="12"/>
      <c r="N306" s="12"/>
      <c r="O306" s="12"/>
      <c r="P306" s="12"/>
      <c r="Q306" s="12"/>
      <c r="R306" s="12"/>
      <c r="S306" s="12"/>
      <c r="T306" s="12"/>
      <c r="U306" s="12"/>
      <c r="V306" s="12"/>
      <c r="W306" s="12"/>
      <c r="X306" s="12"/>
      <c r="Y306" s="12"/>
      <c r="Z306" s="12"/>
      <c r="AA306" s="12"/>
      <c r="AB306" s="12"/>
    </row>
    <row r="307" spans="3:28" x14ac:dyDescent="0.3">
      <c r="C307" s="12"/>
      <c r="F307" s="12"/>
      <c r="G307" s="12"/>
      <c r="H307" s="12"/>
      <c r="I307" s="12"/>
      <c r="K307" s="12"/>
      <c r="L307" s="12"/>
      <c r="M307" s="12"/>
      <c r="N307" s="12"/>
      <c r="O307" s="12"/>
      <c r="P307" s="12"/>
      <c r="Q307" s="12"/>
      <c r="R307" s="12"/>
      <c r="S307" s="12"/>
      <c r="T307" s="12"/>
      <c r="U307" s="12"/>
      <c r="V307" s="12"/>
      <c r="W307" s="12"/>
      <c r="X307" s="12"/>
      <c r="Y307" s="12"/>
      <c r="Z307" s="12"/>
      <c r="AA307" s="12"/>
      <c r="AB307" s="12"/>
    </row>
    <row r="308" spans="3:28" x14ac:dyDescent="0.3">
      <c r="C308" s="12"/>
      <c r="F308" s="12"/>
      <c r="G308" s="12"/>
      <c r="H308" s="12"/>
      <c r="I308" s="12"/>
      <c r="K308" s="12"/>
      <c r="L308" s="12"/>
      <c r="M308" s="12"/>
      <c r="N308" s="12"/>
      <c r="O308" s="12"/>
      <c r="P308" s="12"/>
      <c r="Q308" s="12"/>
      <c r="R308" s="12"/>
      <c r="S308" s="12"/>
      <c r="T308" s="12"/>
      <c r="U308" s="12"/>
      <c r="V308" s="12"/>
      <c r="W308" s="12"/>
      <c r="X308" s="12"/>
      <c r="Y308" s="12"/>
      <c r="Z308" s="12"/>
      <c r="AA308" s="12"/>
      <c r="AB308" s="12"/>
    </row>
    <row r="309" spans="3:28" x14ac:dyDescent="0.3">
      <c r="C309" s="12"/>
      <c r="F309" s="12"/>
      <c r="G309" s="12"/>
      <c r="H309" s="12"/>
      <c r="I309" s="12"/>
      <c r="K309" s="12"/>
      <c r="L309" s="12"/>
      <c r="M309" s="12"/>
      <c r="N309" s="12"/>
      <c r="O309" s="12"/>
      <c r="P309" s="12"/>
      <c r="Q309" s="12"/>
      <c r="R309" s="12"/>
      <c r="S309" s="12"/>
      <c r="T309" s="12"/>
      <c r="U309" s="12"/>
      <c r="V309" s="12"/>
      <c r="W309" s="12"/>
      <c r="X309" s="12"/>
      <c r="Y309" s="12"/>
      <c r="Z309" s="12"/>
      <c r="AA309" s="12"/>
      <c r="AB309" s="12"/>
    </row>
    <row r="310" spans="3:28" x14ac:dyDescent="0.3">
      <c r="C310" s="12"/>
      <c r="F310" s="12"/>
      <c r="G310" s="12"/>
      <c r="H310" s="12"/>
      <c r="I310" s="12"/>
      <c r="K310" s="12"/>
      <c r="L310" s="12"/>
      <c r="M310" s="12"/>
      <c r="N310" s="12"/>
      <c r="O310" s="12"/>
      <c r="P310" s="12"/>
      <c r="Q310" s="12"/>
      <c r="R310" s="12"/>
      <c r="S310" s="12"/>
      <c r="T310" s="12"/>
      <c r="U310" s="12"/>
      <c r="V310" s="12"/>
      <c r="W310" s="12"/>
      <c r="X310" s="12"/>
      <c r="Y310" s="12"/>
      <c r="Z310" s="12"/>
      <c r="AA310" s="12"/>
      <c r="AB310" s="12"/>
    </row>
    <row r="311" spans="3:28" x14ac:dyDescent="0.3">
      <c r="C311" s="12"/>
      <c r="F311" s="12"/>
      <c r="G311" s="12"/>
      <c r="H311" s="12"/>
      <c r="I311" s="12"/>
      <c r="K311" s="12"/>
      <c r="L311" s="12"/>
      <c r="M311" s="12"/>
      <c r="N311" s="12"/>
      <c r="O311" s="12"/>
      <c r="P311" s="12"/>
      <c r="Q311" s="12"/>
      <c r="R311" s="12"/>
      <c r="S311" s="12"/>
      <c r="T311" s="12"/>
      <c r="U311" s="12"/>
      <c r="V311" s="12"/>
      <c r="W311" s="12"/>
      <c r="X311" s="12"/>
      <c r="Y311" s="12"/>
      <c r="Z311" s="12"/>
      <c r="AA311" s="12"/>
      <c r="AB311" s="12"/>
    </row>
    <row r="312" spans="3:28" x14ac:dyDescent="0.3">
      <c r="C312" s="12"/>
      <c r="F312" s="12"/>
      <c r="G312" s="12"/>
      <c r="H312" s="12"/>
      <c r="I312" s="12"/>
      <c r="K312" s="12"/>
      <c r="L312" s="12"/>
      <c r="M312" s="12"/>
      <c r="N312" s="12"/>
      <c r="O312" s="12"/>
      <c r="P312" s="12"/>
      <c r="Q312" s="12"/>
      <c r="R312" s="12"/>
      <c r="S312" s="12"/>
      <c r="T312" s="12"/>
      <c r="U312" s="12"/>
      <c r="V312" s="12"/>
      <c r="W312" s="12"/>
      <c r="X312" s="12"/>
      <c r="Y312" s="12"/>
      <c r="Z312" s="12"/>
      <c r="AA312" s="12"/>
      <c r="AB312" s="12"/>
    </row>
    <row r="313" spans="3:28" x14ac:dyDescent="0.3">
      <c r="C313" s="12"/>
      <c r="F313" s="12"/>
      <c r="G313" s="12"/>
      <c r="H313" s="12"/>
      <c r="I313" s="12"/>
      <c r="K313" s="12"/>
      <c r="L313" s="12"/>
      <c r="M313" s="12"/>
      <c r="N313" s="12"/>
      <c r="O313" s="12"/>
      <c r="P313" s="12"/>
      <c r="Q313" s="12"/>
      <c r="R313" s="12"/>
      <c r="S313" s="12"/>
      <c r="T313" s="12"/>
      <c r="U313" s="12"/>
      <c r="V313" s="12"/>
      <c r="W313" s="12"/>
      <c r="X313" s="12"/>
      <c r="Y313" s="12"/>
      <c r="Z313" s="12"/>
      <c r="AA313" s="12"/>
      <c r="AB313" s="12"/>
    </row>
    <row r="314" spans="3:28" x14ac:dyDescent="0.3">
      <c r="C314" s="12"/>
      <c r="F314" s="12"/>
      <c r="G314" s="12"/>
      <c r="H314" s="12"/>
      <c r="I314" s="12"/>
      <c r="K314" s="12"/>
      <c r="L314" s="12"/>
      <c r="M314" s="12"/>
      <c r="N314" s="12"/>
      <c r="O314" s="12"/>
      <c r="P314" s="12"/>
      <c r="Q314" s="12"/>
      <c r="R314" s="12"/>
      <c r="S314" s="12"/>
      <c r="T314" s="12"/>
      <c r="U314" s="12"/>
      <c r="V314" s="12"/>
      <c r="W314" s="12"/>
      <c r="X314" s="12"/>
      <c r="Y314" s="12"/>
      <c r="Z314" s="12"/>
      <c r="AA314" s="12"/>
      <c r="AB314" s="12"/>
    </row>
    <row r="315" spans="3:28" x14ac:dyDescent="0.3">
      <c r="C315" s="12"/>
      <c r="F315" s="12"/>
      <c r="G315" s="12"/>
      <c r="H315" s="12"/>
      <c r="I315" s="12"/>
      <c r="K315" s="12"/>
      <c r="L315" s="12"/>
      <c r="M315" s="12"/>
      <c r="N315" s="12"/>
      <c r="O315" s="12"/>
      <c r="P315" s="12"/>
      <c r="Q315" s="12"/>
      <c r="R315" s="12"/>
      <c r="S315" s="12"/>
      <c r="T315" s="12"/>
      <c r="U315" s="12"/>
      <c r="V315" s="12"/>
      <c r="W315" s="12"/>
      <c r="X315" s="12"/>
      <c r="Y315" s="12"/>
      <c r="Z315" s="12"/>
      <c r="AA315" s="12"/>
      <c r="AB315" s="12"/>
    </row>
    <row r="316" spans="3:28" x14ac:dyDescent="0.3">
      <c r="C316" s="12"/>
      <c r="F316" s="12"/>
      <c r="G316" s="12"/>
      <c r="H316" s="12"/>
      <c r="I316" s="12"/>
      <c r="K316" s="12"/>
      <c r="L316" s="12"/>
      <c r="M316" s="12"/>
      <c r="N316" s="12"/>
      <c r="O316" s="12"/>
      <c r="P316" s="12"/>
      <c r="Q316" s="12"/>
      <c r="R316" s="12"/>
      <c r="S316" s="12"/>
      <c r="T316" s="12"/>
      <c r="U316" s="12"/>
      <c r="V316" s="12"/>
      <c r="W316" s="12"/>
      <c r="X316" s="12"/>
      <c r="Y316" s="12"/>
      <c r="Z316" s="12"/>
      <c r="AA316" s="12"/>
      <c r="AB316" s="12"/>
    </row>
    <row r="317" spans="3:28" x14ac:dyDescent="0.3">
      <c r="C317" s="12"/>
      <c r="F317" s="12"/>
      <c r="G317" s="12"/>
      <c r="H317" s="12"/>
      <c r="I317" s="12"/>
      <c r="K317" s="12"/>
      <c r="L317" s="12"/>
      <c r="M317" s="12"/>
      <c r="N317" s="12"/>
      <c r="O317" s="12"/>
      <c r="P317" s="12"/>
      <c r="Q317" s="12"/>
      <c r="R317" s="12"/>
      <c r="S317" s="12"/>
      <c r="T317" s="12"/>
      <c r="U317" s="12"/>
      <c r="V317" s="12"/>
      <c r="W317" s="12"/>
      <c r="X317" s="12"/>
      <c r="Y317" s="12"/>
      <c r="Z317" s="12"/>
      <c r="AA317" s="12"/>
      <c r="AB317" s="12"/>
    </row>
    <row r="318" spans="3:28" x14ac:dyDescent="0.3">
      <c r="C318" s="12"/>
      <c r="F318" s="12"/>
      <c r="G318" s="12"/>
      <c r="H318" s="12"/>
      <c r="I318" s="12"/>
      <c r="K318" s="12"/>
      <c r="L318" s="12"/>
      <c r="M318" s="12"/>
      <c r="N318" s="12"/>
      <c r="O318" s="12"/>
      <c r="P318" s="12"/>
      <c r="Q318" s="12"/>
      <c r="R318" s="12"/>
      <c r="S318" s="12"/>
      <c r="T318" s="12"/>
      <c r="U318" s="12"/>
      <c r="V318" s="12"/>
      <c r="W318" s="12"/>
      <c r="X318" s="12"/>
      <c r="Y318" s="12"/>
      <c r="Z318" s="12"/>
      <c r="AA318" s="12"/>
      <c r="AB318" s="12"/>
    </row>
    <row r="319" spans="3:28" x14ac:dyDescent="0.3">
      <c r="C319" s="12"/>
      <c r="F319" s="12"/>
      <c r="G319" s="12"/>
      <c r="H319" s="12"/>
      <c r="I319" s="12"/>
      <c r="K319" s="12"/>
      <c r="L319" s="12"/>
      <c r="M319" s="12"/>
      <c r="N319" s="12"/>
      <c r="O319" s="12"/>
      <c r="P319" s="12"/>
      <c r="Q319" s="12"/>
      <c r="R319" s="12"/>
      <c r="S319" s="12"/>
      <c r="T319" s="12"/>
      <c r="U319" s="12"/>
      <c r="V319" s="12"/>
      <c r="W319" s="12"/>
      <c r="X319" s="12"/>
      <c r="Y319" s="12"/>
      <c r="Z319" s="12"/>
      <c r="AA319" s="12"/>
      <c r="AB319" s="12"/>
    </row>
    <row r="320" spans="3:28" x14ac:dyDescent="0.3">
      <c r="C320" s="12"/>
      <c r="F320" s="12"/>
      <c r="G320" s="12"/>
      <c r="H320" s="12"/>
      <c r="I320" s="12"/>
      <c r="K320" s="12"/>
      <c r="L320" s="12"/>
      <c r="M320" s="12"/>
      <c r="N320" s="12"/>
      <c r="O320" s="12"/>
      <c r="P320" s="12"/>
      <c r="Q320" s="12"/>
      <c r="R320" s="12"/>
      <c r="S320" s="12"/>
      <c r="T320" s="12"/>
      <c r="U320" s="12"/>
      <c r="V320" s="12"/>
      <c r="W320" s="12"/>
      <c r="X320" s="12"/>
      <c r="Y320" s="12"/>
      <c r="Z320" s="12"/>
      <c r="AA320" s="12"/>
      <c r="AB320" s="12"/>
    </row>
    <row r="321" spans="3:28" x14ac:dyDescent="0.3">
      <c r="C321" s="12"/>
      <c r="F321" s="12"/>
      <c r="G321" s="12"/>
      <c r="H321" s="12"/>
      <c r="I321" s="12"/>
      <c r="K321" s="12"/>
      <c r="L321" s="12"/>
      <c r="M321" s="12"/>
      <c r="N321" s="12"/>
      <c r="O321" s="12"/>
      <c r="P321" s="12"/>
      <c r="Q321" s="12"/>
      <c r="R321" s="12"/>
      <c r="S321" s="12"/>
      <c r="T321" s="12"/>
      <c r="U321" s="12"/>
      <c r="V321" s="12"/>
      <c r="W321" s="12"/>
      <c r="X321" s="12"/>
      <c r="Y321" s="12"/>
      <c r="Z321" s="12"/>
      <c r="AA321" s="12"/>
      <c r="AB321" s="12"/>
    </row>
    <row r="322" spans="3:28" x14ac:dyDescent="0.3">
      <c r="C322" s="12"/>
      <c r="F322" s="12"/>
      <c r="G322" s="12"/>
      <c r="H322" s="12"/>
      <c r="I322" s="12"/>
      <c r="K322" s="12"/>
      <c r="L322" s="12"/>
      <c r="M322" s="12"/>
      <c r="N322" s="12"/>
      <c r="O322" s="12"/>
      <c r="P322" s="12"/>
      <c r="Q322" s="12"/>
      <c r="R322" s="12"/>
      <c r="S322" s="12"/>
      <c r="T322" s="12"/>
      <c r="U322" s="12"/>
      <c r="V322" s="12"/>
      <c r="W322" s="12"/>
      <c r="X322" s="12"/>
      <c r="Y322" s="12"/>
      <c r="Z322" s="12"/>
      <c r="AA322" s="12"/>
      <c r="AB322" s="12"/>
    </row>
    <row r="323" spans="3:28" x14ac:dyDescent="0.3">
      <c r="C323" s="12"/>
      <c r="F323" s="12"/>
      <c r="G323" s="12"/>
      <c r="H323" s="12"/>
      <c r="I323" s="12"/>
      <c r="K323" s="12"/>
      <c r="L323" s="12"/>
      <c r="M323" s="12"/>
      <c r="N323" s="12"/>
      <c r="O323" s="12"/>
      <c r="P323" s="12"/>
      <c r="Q323" s="12"/>
      <c r="R323" s="12"/>
      <c r="S323" s="12"/>
      <c r="T323" s="12"/>
      <c r="U323" s="12"/>
      <c r="V323" s="12"/>
      <c r="W323" s="12"/>
      <c r="X323" s="12"/>
      <c r="Y323" s="12"/>
      <c r="Z323" s="12"/>
      <c r="AA323" s="12"/>
      <c r="AB323" s="12"/>
    </row>
    <row r="324" spans="3:28" x14ac:dyDescent="0.3">
      <c r="C324" s="12"/>
      <c r="F324" s="12"/>
      <c r="G324" s="12"/>
      <c r="H324" s="12"/>
      <c r="I324" s="12"/>
      <c r="K324" s="12"/>
      <c r="L324" s="12"/>
      <c r="M324" s="12"/>
      <c r="N324" s="12"/>
      <c r="O324" s="12"/>
      <c r="P324" s="12"/>
      <c r="Q324" s="12"/>
      <c r="R324" s="12"/>
      <c r="S324" s="12"/>
      <c r="T324" s="12"/>
      <c r="U324" s="12"/>
      <c r="V324" s="12"/>
      <c r="W324" s="12"/>
      <c r="X324" s="12"/>
      <c r="Y324" s="12"/>
      <c r="Z324" s="12"/>
      <c r="AA324" s="12"/>
      <c r="AB324" s="12"/>
    </row>
    <row r="325" spans="3:28" x14ac:dyDescent="0.3">
      <c r="C325" s="12"/>
      <c r="F325" s="12"/>
      <c r="G325" s="12"/>
      <c r="H325" s="12"/>
      <c r="I325" s="12"/>
      <c r="K325" s="12"/>
      <c r="L325" s="12"/>
      <c r="M325" s="12"/>
      <c r="N325" s="12"/>
      <c r="O325" s="12"/>
      <c r="P325" s="12"/>
      <c r="Q325" s="12"/>
      <c r="R325" s="12"/>
      <c r="S325" s="12"/>
      <c r="T325" s="12"/>
      <c r="U325" s="12"/>
      <c r="V325" s="12"/>
      <c r="W325" s="12"/>
      <c r="X325" s="12"/>
      <c r="Y325" s="12"/>
      <c r="Z325" s="12"/>
      <c r="AA325" s="12"/>
      <c r="AB325" s="12"/>
    </row>
    <row r="326" spans="3:28" x14ac:dyDescent="0.3">
      <c r="C326" s="12"/>
      <c r="F326" s="12"/>
      <c r="G326" s="12"/>
      <c r="H326" s="12"/>
      <c r="I326" s="12"/>
      <c r="K326" s="12"/>
      <c r="L326" s="12"/>
      <c r="M326" s="12"/>
      <c r="N326" s="12"/>
      <c r="O326" s="12"/>
      <c r="P326" s="12"/>
      <c r="Q326" s="12"/>
      <c r="R326" s="12"/>
      <c r="S326" s="12"/>
      <c r="T326" s="12"/>
      <c r="U326" s="12"/>
      <c r="V326" s="12"/>
      <c r="W326" s="12"/>
      <c r="X326" s="12"/>
      <c r="Y326" s="12"/>
      <c r="Z326" s="12"/>
      <c r="AA326" s="12"/>
      <c r="AB326" s="12"/>
    </row>
    <row r="327" spans="3:28" x14ac:dyDescent="0.3">
      <c r="C327" s="12"/>
      <c r="F327" s="12"/>
      <c r="G327" s="12"/>
      <c r="H327" s="12"/>
      <c r="I327" s="12"/>
      <c r="K327" s="12"/>
      <c r="L327" s="12"/>
      <c r="M327" s="12"/>
      <c r="N327" s="12"/>
      <c r="O327" s="12"/>
      <c r="P327" s="12"/>
      <c r="Q327" s="12"/>
      <c r="R327" s="12"/>
      <c r="S327" s="12"/>
      <c r="T327" s="12"/>
      <c r="U327" s="12"/>
      <c r="V327" s="12"/>
      <c r="W327" s="12"/>
      <c r="X327" s="12"/>
      <c r="Y327" s="12"/>
      <c r="Z327" s="12"/>
      <c r="AA327" s="12"/>
      <c r="AB327" s="12"/>
    </row>
    <row r="328" spans="3:28" x14ac:dyDescent="0.3">
      <c r="C328" s="12"/>
      <c r="F328" s="12"/>
      <c r="G328" s="12"/>
      <c r="H328" s="12"/>
      <c r="I328" s="12"/>
      <c r="K328" s="12"/>
      <c r="L328" s="12"/>
      <c r="M328" s="12"/>
      <c r="N328" s="12"/>
      <c r="O328" s="12"/>
      <c r="P328" s="12"/>
      <c r="Q328" s="12"/>
      <c r="R328" s="12"/>
      <c r="S328" s="12"/>
      <c r="T328" s="12"/>
      <c r="U328" s="12"/>
      <c r="V328" s="12"/>
      <c r="W328" s="12"/>
      <c r="X328" s="12"/>
      <c r="Y328" s="12"/>
      <c r="Z328" s="12"/>
      <c r="AA328" s="12"/>
      <c r="AB328" s="12"/>
    </row>
    <row r="329" spans="3:28" x14ac:dyDescent="0.3">
      <c r="C329" s="12"/>
      <c r="F329" s="12"/>
      <c r="G329" s="12"/>
      <c r="H329" s="12"/>
      <c r="I329" s="12"/>
      <c r="K329" s="12"/>
      <c r="L329" s="12"/>
      <c r="M329" s="12"/>
      <c r="N329" s="12"/>
      <c r="O329" s="12"/>
      <c r="P329" s="12"/>
      <c r="Q329" s="12"/>
      <c r="R329" s="12"/>
      <c r="S329" s="12"/>
      <c r="T329" s="12"/>
      <c r="U329" s="12"/>
      <c r="V329" s="12"/>
      <c r="W329" s="12"/>
      <c r="X329" s="12"/>
      <c r="Y329" s="12"/>
      <c r="Z329" s="12"/>
      <c r="AA329" s="12"/>
      <c r="AB329" s="12"/>
    </row>
    <row r="330" spans="3:28" x14ac:dyDescent="0.3">
      <c r="C330" s="12"/>
      <c r="F330" s="12"/>
      <c r="G330" s="12"/>
      <c r="H330" s="12"/>
      <c r="I330" s="12"/>
      <c r="K330" s="12"/>
      <c r="L330" s="12"/>
      <c r="M330" s="12"/>
      <c r="N330" s="12"/>
      <c r="O330" s="12"/>
      <c r="P330" s="12"/>
      <c r="Q330" s="12"/>
      <c r="R330" s="12"/>
      <c r="S330" s="12"/>
      <c r="T330" s="12"/>
      <c r="U330" s="12"/>
      <c r="V330" s="12"/>
      <c r="W330" s="12"/>
      <c r="X330" s="12"/>
      <c r="Y330" s="12"/>
      <c r="Z330" s="12"/>
      <c r="AA330" s="12"/>
      <c r="AB330" s="12"/>
    </row>
    <row r="331" spans="3:28" x14ac:dyDescent="0.3">
      <c r="C331" s="12"/>
      <c r="F331" s="12"/>
      <c r="G331" s="12"/>
      <c r="H331" s="12"/>
      <c r="I331" s="12"/>
      <c r="K331" s="12"/>
      <c r="L331" s="12"/>
      <c r="M331" s="12"/>
      <c r="N331" s="12"/>
      <c r="O331" s="12"/>
      <c r="P331" s="12"/>
      <c r="Q331" s="12"/>
      <c r="R331" s="12"/>
      <c r="S331" s="12"/>
      <c r="T331" s="12"/>
      <c r="U331" s="12"/>
      <c r="V331" s="12"/>
      <c r="W331" s="12"/>
      <c r="X331" s="12"/>
      <c r="Y331" s="12"/>
      <c r="Z331" s="12"/>
      <c r="AA331" s="12"/>
      <c r="AB331" s="12"/>
    </row>
    <row r="332" spans="3:28" x14ac:dyDescent="0.3">
      <c r="C332" s="12"/>
      <c r="F332" s="12"/>
      <c r="G332" s="12"/>
      <c r="H332" s="12"/>
      <c r="I332" s="12"/>
      <c r="K332" s="12"/>
      <c r="L332" s="12"/>
      <c r="M332" s="12"/>
      <c r="N332" s="12"/>
      <c r="O332" s="12"/>
      <c r="P332" s="12"/>
      <c r="Q332" s="12"/>
      <c r="R332" s="12"/>
      <c r="S332" s="12"/>
      <c r="T332" s="12"/>
      <c r="U332" s="12"/>
      <c r="V332" s="12"/>
      <c r="W332" s="12"/>
      <c r="X332" s="12"/>
      <c r="Y332" s="12"/>
      <c r="Z332" s="12"/>
      <c r="AA332" s="12"/>
      <c r="AB332" s="12"/>
    </row>
    <row r="333" spans="3:28" x14ac:dyDescent="0.3">
      <c r="C333" s="12"/>
      <c r="F333" s="12"/>
      <c r="G333" s="12"/>
      <c r="H333" s="12"/>
      <c r="I333" s="12"/>
      <c r="K333" s="12"/>
      <c r="L333" s="12"/>
      <c r="M333" s="12"/>
      <c r="N333" s="12"/>
      <c r="O333" s="12"/>
      <c r="P333" s="12"/>
      <c r="Q333" s="12"/>
      <c r="R333" s="12"/>
      <c r="S333" s="12"/>
      <c r="T333" s="12"/>
      <c r="U333" s="12"/>
      <c r="V333" s="12"/>
      <c r="W333" s="12"/>
      <c r="X333" s="12"/>
      <c r="Y333" s="12"/>
      <c r="Z333" s="12"/>
      <c r="AA333" s="12"/>
      <c r="AB333" s="12"/>
    </row>
    <row r="334" spans="3:28" x14ac:dyDescent="0.3">
      <c r="C334" s="12"/>
      <c r="F334" s="12"/>
      <c r="G334" s="12"/>
      <c r="H334" s="12"/>
      <c r="I334" s="12"/>
      <c r="K334" s="12"/>
      <c r="L334" s="12"/>
      <c r="M334" s="12"/>
      <c r="N334" s="12"/>
      <c r="O334" s="12"/>
      <c r="P334" s="12"/>
      <c r="Q334" s="12"/>
      <c r="R334" s="12"/>
      <c r="S334" s="12"/>
      <c r="T334" s="12"/>
      <c r="U334" s="12"/>
      <c r="V334" s="12"/>
      <c r="W334" s="12"/>
      <c r="X334" s="12"/>
      <c r="Y334" s="12"/>
      <c r="Z334" s="12"/>
      <c r="AA334" s="12"/>
      <c r="AB334" s="12"/>
    </row>
    <row r="335" spans="3:28" x14ac:dyDescent="0.3">
      <c r="C335" s="12"/>
      <c r="F335" s="12"/>
      <c r="G335" s="12"/>
      <c r="H335" s="12"/>
      <c r="I335" s="12"/>
      <c r="K335" s="12"/>
      <c r="L335" s="12"/>
      <c r="M335" s="12"/>
      <c r="N335" s="12"/>
      <c r="O335" s="12"/>
      <c r="P335" s="12"/>
      <c r="Q335" s="12"/>
      <c r="R335" s="12"/>
      <c r="S335" s="12"/>
      <c r="T335" s="12"/>
      <c r="U335" s="12"/>
      <c r="V335" s="12"/>
      <c r="W335" s="12"/>
      <c r="X335" s="12"/>
      <c r="Y335" s="12"/>
      <c r="Z335" s="12"/>
      <c r="AA335" s="12"/>
      <c r="AB335" s="12"/>
    </row>
    <row r="336" spans="3:28" x14ac:dyDescent="0.3">
      <c r="C336" s="12"/>
      <c r="F336" s="12"/>
      <c r="G336" s="12"/>
      <c r="H336" s="12"/>
      <c r="I336" s="12"/>
      <c r="K336" s="12"/>
      <c r="L336" s="12"/>
      <c r="M336" s="12"/>
      <c r="N336" s="12"/>
      <c r="O336" s="12"/>
      <c r="P336" s="12"/>
      <c r="Q336" s="12"/>
      <c r="R336" s="12"/>
      <c r="S336" s="12"/>
      <c r="T336" s="12"/>
      <c r="U336" s="12"/>
      <c r="V336" s="12"/>
      <c r="W336" s="12"/>
      <c r="X336" s="12"/>
      <c r="Y336" s="12"/>
      <c r="Z336" s="12"/>
      <c r="AA336" s="12"/>
      <c r="AB336" s="12"/>
    </row>
    <row r="337" spans="3:28" x14ac:dyDescent="0.3">
      <c r="C337" s="12"/>
      <c r="F337" s="12"/>
      <c r="G337" s="12"/>
      <c r="H337" s="12"/>
      <c r="I337" s="12"/>
      <c r="K337" s="12"/>
      <c r="L337" s="12"/>
      <c r="M337" s="12"/>
      <c r="N337" s="12"/>
      <c r="O337" s="12"/>
      <c r="P337" s="12"/>
      <c r="Q337" s="12"/>
      <c r="R337" s="12"/>
      <c r="S337" s="12"/>
      <c r="T337" s="12"/>
      <c r="U337" s="12"/>
      <c r="V337" s="12"/>
      <c r="W337" s="12"/>
      <c r="X337" s="12"/>
      <c r="Y337" s="12"/>
      <c r="Z337" s="12"/>
      <c r="AA337" s="12"/>
      <c r="AB337" s="12"/>
    </row>
    <row r="338" spans="3:28" x14ac:dyDescent="0.3">
      <c r="C338" s="12"/>
      <c r="F338" s="12"/>
      <c r="G338" s="12"/>
      <c r="H338" s="12"/>
      <c r="I338" s="12"/>
      <c r="K338" s="12"/>
      <c r="L338" s="12"/>
      <c r="M338" s="12"/>
      <c r="N338" s="12"/>
      <c r="O338" s="12"/>
      <c r="P338" s="12"/>
      <c r="Q338" s="12"/>
      <c r="R338" s="12"/>
      <c r="S338" s="12"/>
      <c r="T338" s="12"/>
      <c r="U338" s="12"/>
      <c r="V338" s="12"/>
      <c r="W338" s="12"/>
      <c r="X338" s="12"/>
      <c r="Y338" s="12"/>
      <c r="Z338" s="12"/>
      <c r="AA338" s="12"/>
      <c r="AB338" s="12"/>
    </row>
    <row r="339" spans="3:28" x14ac:dyDescent="0.3">
      <c r="C339" s="12"/>
      <c r="F339" s="12"/>
      <c r="G339" s="12"/>
      <c r="H339" s="12"/>
      <c r="I339" s="12"/>
      <c r="K339" s="12"/>
      <c r="L339" s="12"/>
      <c r="M339" s="12"/>
      <c r="N339" s="12"/>
      <c r="O339" s="12"/>
      <c r="P339" s="12"/>
      <c r="Q339" s="12"/>
      <c r="R339" s="12"/>
      <c r="S339" s="12"/>
      <c r="T339" s="12"/>
      <c r="U339" s="12"/>
      <c r="V339" s="12"/>
      <c r="W339" s="12"/>
      <c r="X339" s="12"/>
      <c r="Y339" s="12"/>
      <c r="Z339" s="12"/>
      <c r="AA339" s="12"/>
      <c r="AB339" s="12"/>
    </row>
    <row r="340" spans="3:28" x14ac:dyDescent="0.3">
      <c r="C340" s="12"/>
      <c r="F340" s="12"/>
      <c r="G340" s="12"/>
      <c r="H340" s="12"/>
      <c r="I340" s="12"/>
      <c r="K340" s="12"/>
      <c r="L340" s="12"/>
      <c r="M340" s="12"/>
      <c r="N340" s="12"/>
      <c r="O340" s="12"/>
      <c r="P340" s="12"/>
      <c r="Q340" s="12"/>
      <c r="R340" s="12"/>
      <c r="S340" s="12"/>
      <c r="T340" s="12"/>
      <c r="U340" s="12"/>
      <c r="V340" s="12"/>
      <c r="W340" s="12"/>
      <c r="X340" s="12"/>
      <c r="Y340" s="12"/>
      <c r="Z340" s="12"/>
      <c r="AA340" s="12"/>
      <c r="AB340" s="12"/>
    </row>
    <row r="341" spans="3:28" x14ac:dyDescent="0.3">
      <c r="C341" s="12"/>
      <c r="F341" s="12"/>
      <c r="G341" s="12"/>
      <c r="H341" s="12"/>
      <c r="I341" s="12"/>
      <c r="K341" s="12"/>
      <c r="L341" s="12"/>
      <c r="M341" s="12"/>
      <c r="N341" s="12"/>
      <c r="O341" s="12"/>
      <c r="P341" s="12"/>
      <c r="Q341" s="12"/>
      <c r="R341" s="12"/>
      <c r="S341" s="12"/>
      <c r="T341" s="12"/>
      <c r="U341" s="12"/>
      <c r="V341" s="12"/>
      <c r="W341" s="12"/>
      <c r="X341" s="12"/>
      <c r="Y341" s="12"/>
      <c r="Z341" s="12"/>
      <c r="AA341" s="12"/>
      <c r="AB341" s="12"/>
    </row>
    <row r="342" spans="3:28" x14ac:dyDescent="0.3">
      <c r="C342" s="12"/>
      <c r="F342" s="12"/>
      <c r="G342" s="12"/>
      <c r="H342" s="12"/>
      <c r="I342" s="12"/>
      <c r="K342" s="12"/>
      <c r="L342" s="12"/>
      <c r="M342" s="12"/>
      <c r="N342" s="12"/>
      <c r="O342" s="12"/>
      <c r="P342" s="12"/>
      <c r="Q342" s="12"/>
      <c r="R342" s="12"/>
      <c r="S342" s="12"/>
      <c r="T342" s="12"/>
      <c r="U342" s="12"/>
      <c r="V342" s="12"/>
      <c r="W342" s="12"/>
      <c r="X342" s="12"/>
      <c r="Y342" s="12"/>
      <c r="Z342" s="12"/>
      <c r="AA342" s="12"/>
      <c r="AB342" s="12"/>
    </row>
    <row r="343" spans="3:28" x14ac:dyDescent="0.3">
      <c r="C343" s="12"/>
      <c r="F343" s="12"/>
      <c r="G343" s="12"/>
      <c r="H343" s="12"/>
      <c r="I343" s="12"/>
      <c r="K343" s="12"/>
      <c r="L343" s="12"/>
      <c r="M343" s="12"/>
      <c r="N343" s="12"/>
      <c r="O343" s="12"/>
      <c r="P343" s="12"/>
      <c r="Q343" s="12"/>
      <c r="R343" s="12"/>
      <c r="S343" s="12"/>
      <c r="T343" s="12"/>
      <c r="U343" s="12"/>
      <c r="V343" s="12"/>
      <c r="W343" s="12"/>
      <c r="X343" s="12"/>
      <c r="Y343" s="12"/>
      <c r="Z343" s="12"/>
      <c r="AA343" s="12"/>
      <c r="AB343" s="12"/>
    </row>
    <row r="344" spans="3:28" x14ac:dyDescent="0.3">
      <c r="C344" s="12"/>
      <c r="F344" s="12"/>
      <c r="G344" s="12"/>
      <c r="H344" s="12"/>
      <c r="I344" s="12"/>
      <c r="K344" s="12"/>
      <c r="L344" s="12"/>
      <c r="M344" s="12"/>
      <c r="N344" s="12"/>
      <c r="O344" s="12"/>
      <c r="P344" s="12"/>
      <c r="Q344" s="12"/>
      <c r="R344" s="12"/>
      <c r="S344" s="12"/>
      <c r="T344" s="12"/>
      <c r="U344" s="12"/>
      <c r="V344" s="12"/>
      <c r="W344" s="12"/>
      <c r="X344" s="12"/>
      <c r="Y344" s="12"/>
      <c r="Z344" s="12"/>
      <c r="AA344" s="12"/>
      <c r="AB344" s="12"/>
    </row>
    <row r="345" spans="3:28" x14ac:dyDescent="0.3">
      <c r="C345" s="12"/>
      <c r="F345" s="12"/>
      <c r="G345" s="12"/>
      <c r="H345" s="12"/>
      <c r="I345" s="12"/>
      <c r="K345" s="12"/>
      <c r="L345" s="12"/>
      <c r="M345" s="12"/>
      <c r="N345" s="12"/>
      <c r="O345" s="12"/>
      <c r="P345" s="12"/>
      <c r="Q345" s="12"/>
      <c r="R345" s="12"/>
      <c r="S345" s="12"/>
      <c r="T345" s="12"/>
      <c r="U345" s="12"/>
      <c r="V345" s="12"/>
      <c r="W345" s="12"/>
      <c r="X345" s="12"/>
      <c r="Y345" s="12"/>
      <c r="Z345" s="12"/>
      <c r="AA345" s="12"/>
      <c r="AB345" s="12"/>
    </row>
    <row r="346" spans="3:28" x14ac:dyDescent="0.3">
      <c r="C346" s="12"/>
      <c r="F346" s="12"/>
      <c r="G346" s="12"/>
      <c r="H346" s="12"/>
      <c r="I346" s="12"/>
      <c r="K346" s="12"/>
      <c r="L346" s="12"/>
      <c r="M346" s="12"/>
      <c r="N346" s="12"/>
      <c r="O346" s="12"/>
      <c r="P346" s="12"/>
      <c r="Q346" s="12"/>
      <c r="R346" s="12"/>
      <c r="S346" s="12"/>
      <c r="T346" s="12"/>
      <c r="U346" s="12"/>
      <c r="V346" s="12"/>
      <c r="W346" s="12"/>
      <c r="X346" s="12"/>
      <c r="Y346" s="12"/>
      <c r="Z346" s="12"/>
      <c r="AA346" s="12"/>
      <c r="AB346" s="12"/>
    </row>
    <row r="347" spans="3:28" x14ac:dyDescent="0.3">
      <c r="C347" s="12"/>
      <c r="F347" s="12"/>
      <c r="G347" s="12"/>
      <c r="H347" s="12"/>
      <c r="I347" s="12"/>
      <c r="K347" s="12"/>
      <c r="L347" s="12"/>
      <c r="M347" s="12"/>
      <c r="N347" s="12"/>
      <c r="O347" s="12"/>
      <c r="P347" s="12"/>
      <c r="Q347" s="12"/>
      <c r="R347" s="12"/>
      <c r="S347" s="12"/>
      <c r="T347" s="12"/>
      <c r="U347" s="12"/>
      <c r="V347" s="12"/>
      <c r="W347" s="12"/>
      <c r="X347" s="12"/>
      <c r="Y347" s="12"/>
      <c r="Z347" s="12"/>
      <c r="AA347" s="12"/>
      <c r="AB347" s="12"/>
    </row>
    <row r="348" spans="3:28" x14ac:dyDescent="0.3">
      <c r="C348" s="12"/>
      <c r="F348" s="12"/>
      <c r="G348" s="12"/>
      <c r="H348" s="12"/>
      <c r="I348" s="12"/>
      <c r="K348" s="12"/>
      <c r="L348" s="12"/>
      <c r="M348" s="12"/>
      <c r="N348" s="12"/>
      <c r="O348" s="12"/>
      <c r="P348" s="12"/>
      <c r="Q348" s="12"/>
      <c r="R348" s="12"/>
      <c r="S348" s="12"/>
      <c r="T348" s="12"/>
      <c r="U348" s="12"/>
      <c r="V348" s="12"/>
      <c r="W348" s="12"/>
      <c r="X348" s="12"/>
      <c r="Y348" s="12"/>
      <c r="Z348" s="12"/>
      <c r="AA348" s="12"/>
      <c r="AB348" s="12"/>
    </row>
    <row r="349" spans="3:28" x14ac:dyDescent="0.3">
      <c r="C349" s="12"/>
      <c r="F349" s="12"/>
      <c r="G349" s="12"/>
      <c r="H349" s="12"/>
      <c r="I349" s="12"/>
      <c r="K349" s="12"/>
      <c r="L349" s="12"/>
      <c r="M349" s="12"/>
      <c r="N349" s="12"/>
      <c r="O349" s="12"/>
      <c r="P349" s="12"/>
      <c r="Q349" s="12"/>
      <c r="R349" s="12"/>
      <c r="S349" s="12"/>
      <c r="T349" s="12"/>
      <c r="U349" s="12"/>
      <c r="V349" s="12"/>
      <c r="W349" s="12"/>
      <c r="X349" s="12"/>
      <c r="Y349" s="12"/>
      <c r="Z349" s="12"/>
      <c r="AA349" s="12"/>
      <c r="AB349" s="12"/>
    </row>
    <row r="350" spans="3:28" x14ac:dyDescent="0.3">
      <c r="C350" s="12"/>
      <c r="F350" s="12"/>
      <c r="G350" s="12"/>
      <c r="H350" s="12"/>
      <c r="I350" s="12"/>
      <c r="K350" s="12"/>
      <c r="L350" s="12"/>
      <c r="M350" s="12"/>
      <c r="N350" s="12"/>
      <c r="O350" s="12"/>
      <c r="P350" s="12"/>
      <c r="Q350" s="12"/>
      <c r="R350" s="12"/>
      <c r="S350" s="12"/>
      <c r="T350" s="12"/>
      <c r="U350" s="12"/>
      <c r="V350" s="12"/>
      <c r="W350" s="12"/>
      <c r="X350" s="12"/>
      <c r="Y350" s="12"/>
      <c r="Z350" s="12"/>
      <c r="AA350" s="12"/>
      <c r="AB350" s="12"/>
    </row>
    <row r="351" spans="3:28" x14ac:dyDescent="0.3">
      <c r="C351" s="12"/>
      <c r="F351" s="12"/>
      <c r="G351" s="12"/>
      <c r="H351" s="12"/>
      <c r="I351" s="12"/>
      <c r="K351" s="12"/>
      <c r="L351" s="12"/>
      <c r="M351" s="12"/>
      <c r="N351" s="12"/>
      <c r="O351" s="12"/>
      <c r="P351" s="12"/>
      <c r="Q351" s="12"/>
      <c r="R351" s="12"/>
      <c r="S351" s="12"/>
      <c r="T351" s="12"/>
      <c r="U351" s="12"/>
      <c r="V351" s="12"/>
      <c r="W351" s="12"/>
      <c r="X351" s="12"/>
      <c r="Y351" s="12"/>
      <c r="Z351" s="12"/>
      <c r="AA351" s="12"/>
      <c r="AB351" s="12"/>
    </row>
    <row r="352" spans="3:28" x14ac:dyDescent="0.3">
      <c r="C352" s="12"/>
      <c r="F352" s="12"/>
      <c r="G352" s="12"/>
      <c r="H352" s="12"/>
      <c r="I352" s="12"/>
      <c r="K352" s="12"/>
      <c r="L352" s="12"/>
      <c r="M352" s="12"/>
      <c r="N352" s="12"/>
      <c r="O352" s="12"/>
      <c r="P352" s="12"/>
      <c r="Q352" s="12"/>
      <c r="R352" s="12"/>
      <c r="S352" s="12"/>
      <c r="T352" s="12"/>
      <c r="U352" s="12"/>
      <c r="V352" s="12"/>
      <c r="W352" s="12"/>
      <c r="X352" s="12"/>
      <c r="Y352" s="12"/>
      <c r="Z352" s="12"/>
      <c r="AA352" s="12"/>
      <c r="AB352" s="12"/>
    </row>
    <row r="353" spans="3:28" x14ac:dyDescent="0.3">
      <c r="C353" s="12"/>
      <c r="F353" s="12"/>
      <c r="G353" s="12"/>
      <c r="H353" s="12"/>
      <c r="I353" s="12"/>
      <c r="K353" s="12"/>
      <c r="L353" s="12"/>
      <c r="M353" s="12"/>
      <c r="N353" s="12"/>
      <c r="O353" s="12"/>
      <c r="P353" s="12"/>
      <c r="Q353" s="12"/>
      <c r="R353" s="12"/>
      <c r="S353" s="12"/>
      <c r="T353" s="12"/>
      <c r="U353" s="12"/>
      <c r="V353" s="12"/>
      <c r="W353" s="12"/>
      <c r="X353" s="12"/>
      <c r="Y353" s="12"/>
      <c r="Z353" s="12"/>
      <c r="AA353" s="12"/>
      <c r="AB353" s="12"/>
    </row>
    <row r="354" spans="3:28" x14ac:dyDescent="0.3">
      <c r="C354" s="12"/>
      <c r="F354" s="12"/>
      <c r="G354" s="12"/>
      <c r="H354" s="12"/>
      <c r="I354" s="12"/>
      <c r="K354" s="12"/>
      <c r="L354" s="12"/>
      <c r="M354" s="12"/>
      <c r="N354" s="12"/>
      <c r="O354" s="12"/>
      <c r="P354" s="12"/>
      <c r="Q354" s="12"/>
      <c r="R354" s="12"/>
      <c r="S354" s="12"/>
      <c r="T354" s="12"/>
      <c r="U354" s="12"/>
      <c r="V354" s="12"/>
      <c r="W354" s="12"/>
      <c r="X354" s="12"/>
      <c r="Y354" s="12"/>
      <c r="Z354" s="12"/>
      <c r="AA354" s="12"/>
      <c r="AB354" s="12"/>
    </row>
    <row r="355" spans="3:28" x14ac:dyDescent="0.3">
      <c r="C355" s="12"/>
      <c r="F355" s="12"/>
      <c r="G355" s="12"/>
      <c r="H355" s="12"/>
      <c r="I355" s="12"/>
      <c r="K355" s="12"/>
      <c r="L355" s="12"/>
      <c r="M355" s="12"/>
      <c r="N355" s="12"/>
      <c r="O355" s="12"/>
      <c r="P355" s="12"/>
      <c r="Q355" s="12"/>
      <c r="R355" s="12"/>
      <c r="S355" s="12"/>
      <c r="T355" s="12"/>
      <c r="U355" s="12"/>
      <c r="V355" s="12"/>
      <c r="W355" s="12"/>
      <c r="X355" s="12"/>
      <c r="Y355" s="12"/>
      <c r="Z355" s="12"/>
      <c r="AA355" s="12"/>
      <c r="AB355" s="12"/>
    </row>
    <row r="356" spans="3:28" x14ac:dyDescent="0.3">
      <c r="C356" s="12"/>
      <c r="F356" s="12"/>
      <c r="G356" s="12"/>
      <c r="H356" s="12"/>
      <c r="I356" s="12"/>
      <c r="K356" s="12"/>
      <c r="L356" s="12"/>
      <c r="M356" s="12"/>
      <c r="N356" s="12"/>
      <c r="O356" s="12"/>
      <c r="P356" s="12"/>
      <c r="Q356" s="12"/>
      <c r="R356" s="12"/>
      <c r="S356" s="12"/>
      <c r="T356" s="12"/>
      <c r="U356" s="12"/>
      <c r="V356" s="12"/>
      <c r="W356" s="12"/>
      <c r="X356" s="12"/>
      <c r="Y356" s="12"/>
      <c r="Z356" s="12"/>
      <c r="AA356" s="12"/>
      <c r="AB356" s="12"/>
    </row>
    <row r="357" spans="3:28" x14ac:dyDescent="0.3">
      <c r="C357" s="12"/>
      <c r="F357" s="12"/>
      <c r="G357" s="12"/>
      <c r="H357" s="12"/>
      <c r="I357" s="12"/>
      <c r="K357" s="12"/>
      <c r="L357" s="12"/>
      <c r="M357" s="12"/>
      <c r="N357" s="12"/>
      <c r="O357" s="12"/>
      <c r="P357" s="12"/>
      <c r="Q357" s="12"/>
      <c r="R357" s="12"/>
      <c r="S357" s="12"/>
      <c r="T357" s="12"/>
      <c r="U357" s="12"/>
      <c r="V357" s="12"/>
      <c r="W357" s="12"/>
      <c r="X357" s="12"/>
      <c r="Y357" s="12"/>
      <c r="Z357" s="12"/>
      <c r="AA357" s="12"/>
      <c r="AB357" s="12"/>
    </row>
    <row r="358" spans="3:28" x14ac:dyDescent="0.3">
      <c r="C358" s="12"/>
      <c r="F358" s="12"/>
      <c r="G358" s="12"/>
      <c r="H358" s="12"/>
      <c r="I358" s="12"/>
      <c r="K358" s="12"/>
      <c r="L358" s="12"/>
      <c r="M358" s="12"/>
      <c r="N358" s="12"/>
      <c r="O358" s="12"/>
      <c r="P358" s="12"/>
      <c r="Q358" s="12"/>
      <c r="R358" s="12"/>
      <c r="S358" s="12"/>
      <c r="T358" s="12"/>
      <c r="U358" s="12"/>
      <c r="V358" s="12"/>
      <c r="W358" s="12"/>
      <c r="X358" s="12"/>
      <c r="Y358" s="12"/>
      <c r="Z358" s="12"/>
      <c r="AA358" s="12"/>
      <c r="AB358" s="12"/>
    </row>
    <row r="359" spans="3:28" x14ac:dyDescent="0.3">
      <c r="C359" s="12"/>
      <c r="F359" s="12"/>
      <c r="G359" s="12"/>
      <c r="H359" s="12"/>
      <c r="I359" s="12"/>
      <c r="K359" s="12"/>
      <c r="L359" s="12"/>
      <c r="M359" s="12"/>
      <c r="N359" s="12"/>
      <c r="O359" s="12"/>
      <c r="P359" s="12"/>
      <c r="Q359" s="12"/>
      <c r="R359" s="12"/>
      <c r="S359" s="12"/>
      <c r="T359" s="12"/>
      <c r="U359" s="12"/>
      <c r="V359" s="12"/>
      <c r="W359" s="12"/>
      <c r="X359" s="12"/>
      <c r="Y359" s="12"/>
      <c r="Z359" s="12"/>
      <c r="AA359" s="12"/>
      <c r="AB359" s="12"/>
    </row>
    <row r="360" spans="3:28" x14ac:dyDescent="0.3">
      <c r="C360" s="12"/>
      <c r="F360" s="12"/>
      <c r="G360" s="12"/>
      <c r="H360" s="12"/>
      <c r="I360" s="12"/>
      <c r="K360" s="12"/>
      <c r="L360" s="12"/>
      <c r="M360" s="12"/>
      <c r="N360" s="12"/>
      <c r="O360" s="12"/>
      <c r="P360" s="12"/>
      <c r="Q360" s="12"/>
      <c r="R360" s="12"/>
      <c r="S360" s="12"/>
      <c r="T360" s="12"/>
      <c r="U360" s="12"/>
      <c r="V360" s="12"/>
      <c r="W360" s="12"/>
      <c r="X360" s="12"/>
      <c r="Y360" s="12"/>
      <c r="Z360" s="12"/>
      <c r="AA360" s="12"/>
      <c r="AB360" s="12"/>
    </row>
    <row r="361" spans="3:28" x14ac:dyDescent="0.3">
      <c r="C361" s="12"/>
      <c r="F361" s="12"/>
      <c r="G361" s="12"/>
      <c r="H361" s="12"/>
      <c r="I361" s="12"/>
      <c r="K361" s="12"/>
      <c r="L361" s="12"/>
      <c r="M361" s="12"/>
      <c r="N361" s="12"/>
      <c r="O361" s="12"/>
      <c r="P361" s="12"/>
      <c r="Q361" s="12"/>
      <c r="R361" s="12"/>
      <c r="S361" s="12"/>
      <c r="T361" s="12"/>
      <c r="U361" s="12"/>
      <c r="V361" s="12"/>
      <c r="W361" s="12"/>
      <c r="X361" s="12"/>
      <c r="Y361" s="12"/>
      <c r="Z361" s="12"/>
      <c r="AA361" s="12"/>
      <c r="AB361" s="12"/>
    </row>
    <row r="362" spans="3:28" x14ac:dyDescent="0.3">
      <c r="C362" s="12"/>
      <c r="F362" s="12"/>
      <c r="G362" s="12"/>
      <c r="H362" s="12"/>
      <c r="I362" s="12"/>
      <c r="K362" s="12"/>
      <c r="L362" s="12"/>
      <c r="M362" s="12"/>
      <c r="N362" s="12"/>
      <c r="O362" s="12"/>
      <c r="P362" s="12"/>
      <c r="Q362" s="12"/>
      <c r="R362" s="12"/>
      <c r="S362" s="12"/>
      <c r="T362" s="12"/>
      <c r="U362" s="12"/>
      <c r="V362" s="12"/>
      <c r="W362" s="12"/>
      <c r="X362" s="12"/>
      <c r="Y362" s="12"/>
      <c r="Z362" s="12"/>
      <c r="AA362" s="12"/>
      <c r="AB362" s="12"/>
    </row>
    <row r="363" spans="3:28" x14ac:dyDescent="0.3">
      <c r="C363" s="12"/>
      <c r="F363" s="12"/>
      <c r="G363" s="12"/>
      <c r="H363" s="12"/>
      <c r="I363" s="12"/>
      <c r="K363" s="12"/>
      <c r="L363" s="12"/>
      <c r="M363" s="12"/>
      <c r="N363" s="12"/>
      <c r="O363" s="12"/>
      <c r="P363" s="12"/>
      <c r="Q363" s="12"/>
      <c r="R363" s="12"/>
      <c r="S363" s="12"/>
      <c r="T363" s="12"/>
      <c r="U363" s="12"/>
      <c r="V363" s="12"/>
      <c r="W363" s="12"/>
      <c r="X363" s="12"/>
      <c r="Y363" s="12"/>
      <c r="Z363" s="12"/>
      <c r="AA363" s="12"/>
      <c r="AB363" s="12"/>
    </row>
    <row r="364" spans="3:28" x14ac:dyDescent="0.3">
      <c r="C364" s="12"/>
      <c r="F364" s="12"/>
      <c r="G364" s="12"/>
      <c r="H364" s="12"/>
      <c r="I364" s="12"/>
      <c r="K364" s="12"/>
      <c r="L364" s="12"/>
      <c r="M364" s="12"/>
      <c r="N364" s="12"/>
      <c r="O364" s="12"/>
      <c r="P364" s="12"/>
      <c r="Q364" s="12"/>
      <c r="R364" s="12"/>
      <c r="S364" s="12"/>
      <c r="T364" s="12"/>
      <c r="U364" s="12"/>
      <c r="V364" s="12"/>
      <c r="W364" s="12"/>
      <c r="X364" s="12"/>
      <c r="Y364" s="12"/>
      <c r="Z364" s="12"/>
      <c r="AA364" s="12"/>
      <c r="AB364" s="12"/>
    </row>
    <row r="365" spans="3:28" x14ac:dyDescent="0.3">
      <c r="C365" s="12"/>
      <c r="F365" s="12"/>
      <c r="G365" s="12"/>
      <c r="H365" s="12"/>
      <c r="I365" s="12"/>
      <c r="K365" s="12"/>
      <c r="L365" s="12"/>
      <c r="M365" s="12"/>
      <c r="N365" s="12"/>
      <c r="O365" s="12"/>
      <c r="P365" s="12"/>
      <c r="Q365" s="12"/>
      <c r="R365" s="12"/>
      <c r="S365" s="12"/>
      <c r="T365" s="12"/>
      <c r="U365" s="12"/>
      <c r="V365" s="12"/>
      <c r="W365" s="12"/>
      <c r="X365" s="12"/>
      <c r="Y365" s="12"/>
      <c r="Z365" s="12"/>
      <c r="AA365" s="12"/>
      <c r="AB365" s="12"/>
    </row>
    <row r="366" spans="3:28" x14ac:dyDescent="0.3">
      <c r="C366" s="12"/>
      <c r="F366" s="12"/>
      <c r="G366" s="12"/>
      <c r="H366" s="12"/>
      <c r="I366" s="12"/>
      <c r="K366" s="12"/>
      <c r="L366" s="12"/>
      <c r="M366" s="12"/>
      <c r="N366" s="12"/>
      <c r="O366" s="12"/>
      <c r="P366" s="12"/>
      <c r="Q366" s="12"/>
      <c r="R366" s="12"/>
      <c r="S366" s="12"/>
      <c r="T366" s="12"/>
      <c r="U366" s="12"/>
      <c r="V366" s="12"/>
      <c r="W366" s="12"/>
      <c r="X366" s="12"/>
      <c r="Y366" s="12"/>
      <c r="Z366" s="12"/>
      <c r="AA366" s="12"/>
      <c r="AB366" s="12"/>
    </row>
    <row r="367" spans="3:28" x14ac:dyDescent="0.3">
      <c r="C367" s="12"/>
      <c r="F367" s="12"/>
      <c r="G367" s="12"/>
      <c r="H367" s="12"/>
      <c r="I367" s="12"/>
      <c r="K367" s="12"/>
      <c r="L367" s="12"/>
      <c r="M367" s="12"/>
      <c r="N367" s="12"/>
      <c r="O367" s="12"/>
      <c r="P367" s="12"/>
      <c r="Q367" s="12"/>
      <c r="R367" s="12"/>
      <c r="S367" s="12"/>
      <c r="T367" s="12"/>
      <c r="U367" s="12"/>
      <c r="V367" s="12"/>
      <c r="W367" s="12"/>
      <c r="X367" s="12"/>
      <c r="Y367" s="12"/>
      <c r="Z367" s="12"/>
      <c r="AA367" s="12"/>
      <c r="AB367" s="12"/>
    </row>
    <row r="368" spans="3:28" x14ac:dyDescent="0.3">
      <c r="C368" s="12"/>
      <c r="F368" s="12"/>
      <c r="G368" s="12"/>
      <c r="H368" s="12"/>
      <c r="I368" s="12"/>
      <c r="K368" s="12"/>
      <c r="L368" s="12"/>
      <c r="M368" s="12"/>
      <c r="N368" s="12"/>
      <c r="O368" s="12"/>
      <c r="P368" s="12"/>
      <c r="Q368" s="12"/>
      <c r="R368" s="12"/>
      <c r="S368" s="12"/>
      <c r="T368" s="12"/>
      <c r="U368" s="12"/>
      <c r="V368" s="12"/>
      <c r="W368" s="12"/>
      <c r="X368" s="12"/>
      <c r="Y368" s="12"/>
      <c r="Z368" s="12"/>
      <c r="AA368" s="12"/>
      <c r="AB368" s="12"/>
    </row>
    <row r="369" spans="3:28" x14ac:dyDescent="0.3">
      <c r="C369" s="12"/>
      <c r="F369" s="12"/>
      <c r="G369" s="12"/>
      <c r="H369" s="12"/>
      <c r="I369" s="12"/>
      <c r="K369" s="12"/>
      <c r="L369" s="12"/>
      <c r="M369" s="12"/>
      <c r="N369" s="12"/>
      <c r="O369" s="12"/>
      <c r="P369" s="12"/>
      <c r="Q369" s="12"/>
      <c r="R369" s="12"/>
      <c r="S369" s="12"/>
      <c r="T369" s="12"/>
      <c r="U369" s="12"/>
      <c r="V369" s="12"/>
      <c r="W369" s="12"/>
      <c r="X369" s="12"/>
      <c r="Y369" s="12"/>
      <c r="Z369" s="12"/>
      <c r="AA369" s="12"/>
      <c r="AB369" s="12"/>
    </row>
    <row r="370" spans="3:28" x14ac:dyDescent="0.3">
      <c r="C370" s="12"/>
      <c r="F370" s="12"/>
      <c r="G370" s="12"/>
      <c r="H370" s="12"/>
      <c r="I370" s="12"/>
      <c r="K370" s="12"/>
      <c r="L370" s="12"/>
      <c r="M370" s="12"/>
      <c r="N370" s="12"/>
      <c r="O370" s="12"/>
      <c r="P370" s="12"/>
      <c r="Q370" s="12"/>
      <c r="R370" s="12"/>
      <c r="S370" s="12"/>
      <c r="T370" s="12"/>
      <c r="U370" s="12"/>
      <c r="V370" s="12"/>
      <c r="W370" s="12"/>
      <c r="X370" s="12"/>
      <c r="Y370" s="12"/>
      <c r="Z370" s="12"/>
      <c r="AA370" s="12"/>
      <c r="AB370" s="12"/>
    </row>
    <row r="371" spans="3:28" x14ac:dyDescent="0.3">
      <c r="C371" s="12"/>
      <c r="F371" s="12"/>
      <c r="G371" s="12"/>
      <c r="H371" s="12"/>
      <c r="I371" s="12"/>
      <c r="K371" s="12"/>
      <c r="L371" s="12"/>
      <c r="M371" s="12"/>
      <c r="N371" s="12"/>
      <c r="O371" s="12"/>
      <c r="P371" s="12"/>
      <c r="Q371" s="12"/>
      <c r="R371" s="12"/>
      <c r="S371" s="12"/>
      <c r="T371" s="12"/>
      <c r="U371" s="12"/>
      <c r="V371" s="12"/>
      <c r="W371" s="12"/>
      <c r="X371" s="12"/>
      <c r="Y371" s="12"/>
      <c r="Z371" s="12"/>
      <c r="AA371" s="12"/>
      <c r="AB371" s="12"/>
    </row>
    <row r="372" spans="3:28" x14ac:dyDescent="0.3">
      <c r="C372" s="12"/>
      <c r="F372" s="12"/>
      <c r="G372" s="12"/>
      <c r="H372" s="12"/>
      <c r="I372" s="12"/>
      <c r="K372" s="12"/>
      <c r="L372" s="12"/>
      <c r="M372" s="12"/>
      <c r="N372" s="12"/>
      <c r="O372" s="12"/>
      <c r="P372" s="12"/>
      <c r="Q372" s="12"/>
      <c r="R372" s="12"/>
      <c r="S372" s="12"/>
      <c r="T372" s="12"/>
      <c r="U372" s="12"/>
      <c r="V372" s="12"/>
      <c r="W372" s="12"/>
      <c r="X372" s="12"/>
      <c r="Y372" s="12"/>
      <c r="Z372" s="12"/>
      <c r="AA372" s="12"/>
      <c r="AB372" s="12"/>
    </row>
    <row r="373" spans="3:28" x14ac:dyDescent="0.3">
      <c r="C373" s="12"/>
      <c r="F373" s="12"/>
      <c r="G373" s="12"/>
      <c r="H373" s="12"/>
      <c r="I373" s="12"/>
      <c r="K373" s="12"/>
      <c r="L373" s="12"/>
      <c r="M373" s="12"/>
      <c r="N373" s="12"/>
      <c r="O373" s="12"/>
      <c r="P373" s="12"/>
      <c r="Q373" s="12"/>
      <c r="R373" s="12"/>
      <c r="S373" s="12"/>
      <c r="T373" s="12"/>
      <c r="U373" s="12"/>
      <c r="V373" s="12"/>
      <c r="W373" s="12"/>
      <c r="X373" s="12"/>
      <c r="Y373" s="12"/>
      <c r="Z373" s="12"/>
      <c r="AA373" s="12"/>
      <c r="AB373" s="12"/>
    </row>
    <row r="374" spans="3:28" x14ac:dyDescent="0.3">
      <c r="C374" s="12"/>
      <c r="F374" s="12"/>
      <c r="G374" s="12"/>
      <c r="H374" s="12"/>
      <c r="I374" s="12"/>
      <c r="K374" s="12"/>
      <c r="L374" s="12"/>
      <c r="M374" s="12"/>
      <c r="N374" s="12"/>
      <c r="O374" s="12"/>
      <c r="P374" s="12"/>
      <c r="Q374" s="12"/>
      <c r="R374" s="12"/>
      <c r="S374" s="12"/>
      <c r="T374" s="12"/>
      <c r="U374" s="12"/>
      <c r="V374" s="12"/>
      <c r="W374" s="12"/>
      <c r="X374" s="12"/>
      <c r="Y374" s="12"/>
      <c r="Z374" s="12"/>
      <c r="AA374" s="12"/>
      <c r="AB374" s="12"/>
    </row>
    <row r="375" spans="3:28" x14ac:dyDescent="0.3">
      <c r="C375" s="12"/>
      <c r="F375" s="12"/>
      <c r="G375" s="12"/>
      <c r="H375" s="12"/>
      <c r="I375" s="12"/>
      <c r="K375" s="12"/>
      <c r="L375" s="12"/>
      <c r="M375" s="12"/>
      <c r="N375" s="12"/>
      <c r="O375" s="12"/>
      <c r="P375" s="12"/>
      <c r="Q375" s="12"/>
      <c r="R375" s="12"/>
      <c r="S375" s="12"/>
      <c r="T375" s="12"/>
      <c r="U375" s="12"/>
      <c r="V375" s="12"/>
      <c r="W375" s="12"/>
      <c r="X375" s="12"/>
      <c r="Y375" s="12"/>
      <c r="Z375" s="12"/>
      <c r="AA375" s="12"/>
      <c r="AB375" s="12"/>
    </row>
    <row r="376" spans="3:28" x14ac:dyDescent="0.3">
      <c r="C376" s="12"/>
      <c r="F376" s="12"/>
      <c r="G376" s="12"/>
      <c r="H376" s="12"/>
      <c r="I376" s="12"/>
      <c r="K376" s="12"/>
      <c r="L376" s="12"/>
      <c r="M376" s="12"/>
      <c r="N376" s="12"/>
      <c r="O376" s="12"/>
      <c r="P376" s="12"/>
      <c r="Q376" s="12"/>
      <c r="R376" s="12"/>
      <c r="S376" s="12"/>
      <c r="T376" s="12"/>
      <c r="U376" s="12"/>
      <c r="V376" s="12"/>
      <c r="W376" s="12"/>
      <c r="X376" s="12"/>
      <c r="Y376" s="12"/>
      <c r="Z376" s="12"/>
      <c r="AA376" s="12"/>
      <c r="AB376" s="12"/>
    </row>
    <row r="377" spans="3:28" x14ac:dyDescent="0.3">
      <c r="C377" s="12"/>
      <c r="F377" s="12"/>
      <c r="G377" s="12"/>
      <c r="H377" s="12"/>
      <c r="I377" s="12"/>
      <c r="K377" s="12"/>
      <c r="L377" s="12"/>
      <c r="M377" s="12"/>
      <c r="N377" s="12"/>
      <c r="O377" s="12"/>
      <c r="P377" s="12"/>
      <c r="Q377" s="12"/>
      <c r="R377" s="12"/>
      <c r="S377" s="12"/>
      <c r="T377" s="12"/>
      <c r="U377" s="12"/>
      <c r="V377" s="12"/>
      <c r="W377" s="12"/>
      <c r="X377" s="12"/>
      <c r="Y377" s="12"/>
      <c r="Z377" s="12"/>
      <c r="AA377" s="12"/>
      <c r="AB377" s="12"/>
    </row>
    <row r="378" spans="3:28" x14ac:dyDescent="0.3">
      <c r="C378" s="12"/>
      <c r="F378" s="12"/>
      <c r="G378" s="12"/>
      <c r="H378" s="12"/>
      <c r="I378" s="12"/>
      <c r="K378" s="12"/>
      <c r="L378" s="12"/>
      <c r="M378" s="12"/>
      <c r="N378" s="12"/>
      <c r="O378" s="12"/>
      <c r="P378" s="12"/>
      <c r="Q378" s="12"/>
      <c r="R378" s="12"/>
      <c r="S378" s="12"/>
      <c r="T378" s="12"/>
      <c r="U378" s="12"/>
      <c r="V378" s="12"/>
      <c r="W378" s="12"/>
      <c r="X378" s="12"/>
      <c r="Y378" s="12"/>
      <c r="Z378" s="12"/>
      <c r="AA378" s="12"/>
      <c r="AB378" s="12"/>
    </row>
    <row r="379" spans="3:28" x14ac:dyDescent="0.3">
      <c r="C379" s="12"/>
      <c r="F379" s="12"/>
      <c r="G379" s="12"/>
      <c r="H379" s="12"/>
      <c r="I379" s="12"/>
      <c r="K379" s="12"/>
      <c r="L379" s="12"/>
      <c r="M379" s="12"/>
      <c r="N379" s="12"/>
      <c r="O379" s="12"/>
      <c r="P379" s="12"/>
      <c r="Q379" s="12"/>
      <c r="R379" s="12"/>
      <c r="S379" s="12"/>
      <c r="T379" s="12"/>
      <c r="U379" s="12"/>
      <c r="V379" s="12"/>
      <c r="W379" s="12"/>
      <c r="X379" s="12"/>
      <c r="Y379" s="12"/>
      <c r="Z379" s="12"/>
      <c r="AA379" s="12"/>
      <c r="AB379" s="12"/>
    </row>
    <row r="380" spans="3:28" x14ac:dyDescent="0.3">
      <c r="C380" s="12"/>
      <c r="F380" s="12"/>
      <c r="G380" s="12"/>
      <c r="H380" s="12"/>
      <c r="I380" s="12"/>
      <c r="K380" s="12"/>
      <c r="L380" s="12"/>
      <c r="M380" s="12"/>
      <c r="N380" s="12"/>
      <c r="O380" s="12"/>
      <c r="P380" s="12"/>
      <c r="Q380" s="12"/>
      <c r="R380" s="12"/>
      <c r="S380" s="12"/>
      <c r="T380" s="12"/>
      <c r="U380" s="12"/>
      <c r="V380" s="12"/>
      <c r="W380" s="12"/>
      <c r="X380" s="12"/>
      <c r="Y380" s="12"/>
      <c r="Z380" s="12"/>
      <c r="AA380" s="12"/>
      <c r="AB380" s="12"/>
    </row>
    <row r="381" spans="3:28" x14ac:dyDescent="0.3">
      <c r="C381" s="12"/>
      <c r="F381" s="12"/>
      <c r="G381" s="12"/>
      <c r="H381" s="12"/>
      <c r="I381" s="12"/>
      <c r="K381" s="12"/>
      <c r="L381" s="12"/>
      <c r="M381" s="12"/>
      <c r="N381" s="12"/>
      <c r="O381" s="12"/>
      <c r="P381" s="12"/>
      <c r="Q381" s="12"/>
      <c r="R381" s="12"/>
      <c r="S381" s="12"/>
      <c r="T381" s="12"/>
      <c r="U381" s="12"/>
      <c r="V381" s="12"/>
      <c r="W381" s="12"/>
      <c r="X381" s="12"/>
      <c r="Y381" s="12"/>
      <c r="Z381" s="12"/>
      <c r="AA381" s="12"/>
      <c r="AB381" s="12"/>
    </row>
    <row r="382" spans="3:28" x14ac:dyDescent="0.3">
      <c r="C382" s="12"/>
      <c r="F382" s="12"/>
      <c r="G382" s="12"/>
      <c r="H382" s="12"/>
      <c r="I382" s="12"/>
      <c r="K382" s="12"/>
      <c r="L382" s="12"/>
      <c r="M382" s="12"/>
      <c r="N382" s="12"/>
      <c r="O382" s="12"/>
      <c r="P382" s="12"/>
      <c r="Q382" s="12"/>
      <c r="R382" s="12"/>
      <c r="S382" s="12"/>
      <c r="T382" s="12"/>
      <c r="U382" s="12"/>
      <c r="V382" s="12"/>
      <c r="W382" s="12"/>
      <c r="X382" s="12"/>
      <c r="Y382" s="12"/>
      <c r="Z382" s="12"/>
      <c r="AA382" s="12"/>
      <c r="AB382" s="12"/>
    </row>
    <row r="383" spans="3:28" x14ac:dyDescent="0.3">
      <c r="C383" s="12"/>
      <c r="F383" s="12"/>
      <c r="G383" s="12"/>
      <c r="H383" s="12"/>
      <c r="I383" s="12"/>
      <c r="K383" s="12"/>
      <c r="L383" s="12"/>
      <c r="M383" s="12"/>
      <c r="N383" s="12"/>
      <c r="O383" s="12"/>
      <c r="P383" s="12"/>
      <c r="Q383" s="12"/>
      <c r="R383" s="12"/>
      <c r="S383" s="12"/>
      <c r="T383" s="12"/>
      <c r="U383" s="12"/>
      <c r="V383" s="12"/>
      <c r="W383" s="12"/>
      <c r="X383" s="12"/>
      <c r="Y383" s="12"/>
      <c r="Z383" s="12"/>
      <c r="AA383" s="12"/>
      <c r="AB383" s="12"/>
    </row>
    <row r="384" spans="3:28" x14ac:dyDescent="0.3">
      <c r="C384" s="12"/>
      <c r="F384" s="12"/>
      <c r="G384" s="12"/>
      <c r="H384" s="12"/>
      <c r="I384" s="12"/>
      <c r="K384" s="12"/>
      <c r="L384" s="12"/>
      <c r="M384" s="12"/>
      <c r="N384" s="12"/>
      <c r="O384" s="12"/>
      <c r="P384" s="12"/>
      <c r="Q384" s="12"/>
      <c r="R384" s="12"/>
      <c r="S384" s="12"/>
      <c r="T384" s="12"/>
      <c r="U384" s="12"/>
      <c r="V384" s="12"/>
      <c r="W384" s="12"/>
      <c r="X384" s="12"/>
      <c r="Y384" s="12"/>
      <c r="Z384" s="12"/>
      <c r="AA384" s="12"/>
      <c r="AB384" s="12"/>
    </row>
    <row r="385" spans="3:28" x14ac:dyDescent="0.3">
      <c r="C385" s="12"/>
      <c r="F385" s="12"/>
      <c r="G385" s="12"/>
      <c r="H385" s="12"/>
      <c r="I385" s="12"/>
      <c r="K385" s="12"/>
      <c r="L385" s="12"/>
      <c r="M385" s="12"/>
      <c r="N385" s="12"/>
      <c r="O385" s="12"/>
      <c r="P385" s="12"/>
      <c r="Q385" s="12"/>
      <c r="R385" s="12"/>
      <c r="S385" s="12"/>
      <c r="T385" s="12"/>
      <c r="U385" s="12"/>
      <c r="V385" s="12"/>
      <c r="W385" s="12"/>
      <c r="X385" s="12"/>
      <c r="Y385" s="12"/>
      <c r="Z385" s="12"/>
      <c r="AA385" s="12"/>
      <c r="AB385" s="12"/>
    </row>
    <row r="386" spans="3:28" x14ac:dyDescent="0.3">
      <c r="C386" s="12"/>
      <c r="F386" s="12"/>
      <c r="G386" s="12"/>
      <c r="H386" s="12"/>
      <c r="I386" s="12"/>
      <c r="K386" s="12"/>
      <c r="L386" s="12"/>
      <c r="M386" s="12"/>
      <c r="N386" s="12"/>
      <c r="O386" s="12"/>
      <c r="P386" s="12"/>
      <c r="Q386" s="12"/>
      <c r="R386" s="12"/>
      <c r="S386" s="12"/>
      <c r="T386" s="12"/>
      <c r="U386" s="12"/>
      <c r="V386" s="12"/>
      <c r="W386" s="12"/>
      <c r="X386" s="12"/>
      <c r="Y386" s="12"/>
      <c r="Z386" s="12"/>
      <c r="AA386" s="12"/>
      <c r="AB386" s="12"/>
    </row>
    <row r="387" spans="3:28" x14ac:dyDescent="0.3">
      <c r="C387" s="12"/>
      <c r="F387" s="12"/>
      <c r="G387" s="12"/>
      <c r="H387" s="12"/>
      <c r="I387" s="12"/>
      <c r="K387" s="12"/>
      <c r="L387" s="12"/>
      <c r="M387" s="12"/>
      <c r="N387" s="12"/>
      <c r="O387" s="12"/>
      <c r="P387" s="12"/>
      <c r="Q387" s="12"/>
      <c r="R387" s="12"/>
      <c r="S387" s="12"/>
      <c r="T387" s="12"/>
      <c r="U387" s="12"/>
      <c r="V387" s="12"/>
      <c r="W387" s="12"/>
      <c r="X387" s="12"/>
      <c r="Y387" s="12"/>
      <c r="Z387" s="12"/>
      <c r="AA387" s="12"/>
      <c r="AB387" s="12"/>
    </row>
    <row r="388" spans="3:28" x14ac:dyDescent="0.3">
      <c r="C388" s="12"/>
      <c r="F388" s="12"/>
      <c r="G388" s="12"/>
      <c r="H388" s="12"/>
      <c r="I388" s="12"/>
      <c r="K388" s="12"/>
      <c r="L388" s="12"/>
      <c r="M388" s="12"/>
      <c r="N388" s="12"/>
      <c r="O388" s="12"/>
      <c r="P388" s="12"/>
      <c r="Q388" s="12"/>
      <c r="R388" s="12"/>
      <c r="S388" s="12"/>
      <c r="T388" s="12"/>
      <c r="U388" s="12"/>
      <c r="V388" s="12"/>
      <c r="W388" s="12"/>
      <c r="X388" s="12"/>
      <c r="Y388" s="12"/>
      <c r="Z388" s="12"/>
      <c r="AA388" s="12"/>
      <c r="AB388" s="12"/>
    </row>
    <row r="389" spans="3:28" x14ac:dyDescent="0.3">
      <c r="C389" s="12"/>
      <c r="F389" s="12"/>
      <c r="G389" s="12"/>
      <c r="H389" s="12"/>
      <c r="I389" s="12"/>
      <c r="K389" s="12"/>
      <c r="L389" s="12"/>
      <c r="M389" s="12"/>
      <c r="N389" s="12"/>
      <c r="O389" s="12"/>
      <c r="P389" s="12"/>
      <c r="Q389" s="12"/>
      <c r="R389" s="12"/>
      <c r="S389" s="12"/>
      <c r="T389" s="12"/>
      <c r="U389" s="12"/>
      <c r="V389" s="12"/>
      <c r="W389" s="12"/>
      <c r="X389" s="12"/>
      <c r="Y389" s="12"/>
      <c r="Z389" s="12"/>
      <c r="AA389" s="12"/>
      <c r="AB389" s="12"/>
    </row>
    <row r="390" spans="3:28" x14ac:dyDescent="0.3">
      <c r="C390" s="12"/>
      <c r="F390" s="12"/>
      <c r="G390" s="12"/>
      <c r="H390" s="12"/>
      <c r="I390" s="12"/>
      <c r="K390" s="12"/>
      <c r="L390" s="12"/>
      <c r="M390" s="12"/>
      <c r="N390" s="12"/>
      <c r="O390" s="12"/>
      <c r="P390" s="12"/>
      <c r="Q390" s="12"/>
      <c r="R390" s="12"/>
      <c r="S390" s="12"/>
      <c r="T390" s="12"/>
      <c r="U390" s="12"/>
      <c r="V390" s="12"/>
      <c r="W390" s="12"/>
      <c r="X390" s="12"/>
      <c r="Y390" s="12"/>
      <c r="Z390" s="12"/>
      <c r="AA390" s="12"/>
      <c r="AB390" s="12"/>
    </row>
    <row r="391" spans="3:28" x14ac:dyDescent="0.3">
      <c r="C391" s="12"/>
      <c r="F391" s="12"/>
      <c r="G391" s="12"/>
      <c r="H391" s="12"/>
      <c r="I391" s="12"/>
      <c r="K391" s="12"/>
      <c r="L391" s="12"/>
      <c r="M391" s="12"/>
      <c r="N391" s="12"/>
      <c r="O391" s="12"/>
      <c r="P391" s="12"/>
      <c r="Q391" s="12"/>
      <c r="R391" s="12"/>
      <c r="S391" s="12"/>
      <c r="T391" s="12"/>
      <c r="U391" s="12"/>
      <c r="V391" s="12"/>
      <c r="W391" s="12"/>
      <c r="X391" s="12"/>
      <c r="Y391" s="12"/>
      <c r="Z391" s="12"/>
      <c r="AA391" s="12"/>
      <c r="AB391" s="12"/>
    </row>
    <row r="392" spans="3:28" x14ac:dyDescent="0.3">
      <c r="C392" s="12"/>
      <c r="F392" s="12"/>
      <c r="G392" s="12"/>
      <c r="H392" s="12"/>
      <c r="I392" s="12"/>
      <c r="K392" s="12"/>
      <c r="L392" s="12"/>
      <c r="M392" s="12"/>
      <c r="N392" s="12"/>
      <c r="O392" s="12"/>
      <c r="P392" s="12"/>
      <c r="Q392" s="12"/>
      <c r="R392" s="12"/>
      <c r="S392" s="12"/>
      <c r="T392" s="12"/>
      <c r="U392" s="12"/>
      <c r="V392" s="12"/>
      <c r="W392" s="12"/>
      <c r="X392" s="12"/>
      <c r="Y392" s="12"/>
      <c r="Z392" s="12"/>
      <c r="AA392" s="12"/>
      <c r="AB392" s="12"/>
    </row>
    <row r="393" spans="3:28" x14ac:dyDescent="0.3">
      <c r="C393" s="12"/>
      <c r="F393" s="12"/>
      <c r="G393" s="12"/>
      <c r="H393" s="12"/>
      <c r="I393" s="12"/>
      <c r="K393" s="12"/>
      <c r="L393" s="12"/>
      <c r="M393" s="12"/>
      <c r="N393" s="12"/>
      <c r="O393" s="12"/>
      <c r="P393" s="12"/>
      <c r="Q393" s="12"/>
      <c r="R393" s="12"/>
      <c r="S393" s="12"/>
      <c r="T393" s="12"/>
      <c r="U393" s="12"/>
      <c r="V393" s="12"/>
      <c r="W393" s="12"/>
      <c r="X393" s="12"/>
      <c r="Y393" s="12"/>
      <c r="Z393" s="12"/>
      <c r="AA393" s="12"/>
      <c r="AB393" s="12"/>
    </row>
    <row r="394" spans="3:28" x14ac:dyDescent="0.3">
      <c r="C394" s="12"/>
      <c r="F394" s="12"/>
      <c r="G394" s="12"/>
      <c r="H394" s="12"/>
      <c r="I394" s="12"/>
      <c r="K394" s="12"/>
      <c r="L394" s="12"/>
      <c r="M394" s="12"/>
      <c r="N394" s="12"/>
      <c r="O394" s="12"/>
      <c r="P394" s="12"/>
      <c r="Q394" s="12"/>
      <c r="R394" s="12"/>
      <c r="S394" s="12"/>
      <c r="T394" s="12"/>
      <c r="U394" s="12"/>
      <c r="V394" s="12"/>
      <c r="W394" s="12"/>
      <c r="X394" s="12"/>
      <c r="Y394" s="12"/>
      <c r="Z394" s="12"/>
      <c r="AA394" s="12"/>
      <c r="AB394" s="12"/>
    </row>
    <row r="395" spans="3:28" x14ac:dyDescent="0.3">
      <c r="C395" s="12"/>
      <c r="F395" s="12"/>
      <c r="G395" s="12"/>
      <c r="H395" s="12"/>
      <c r="I395" s="12"/>
      <c r="K395" s="12"/>
      <c r="L395" s="12"/>
      <c r="M395" s="12"/>
      <c r="N395" s="12"/>
      <c r="O395" s="12"/>
      <c r="P395" s="12"/>
      <c r="Q395" s="12"/>
      <c r="R395" s="12"/>
      <c r="S395" s="12"/>
      <c r="T395" s="12"/>
      <c r="U395" s="12"/>
      <c r="V395" s="12"/>
      <c r="W395" s="12"/>
      <c r="X395" s="12"/>
      <c r="Y395" s="12"/>
      <c r="Z395" s="12"/>
      <c r="AA395" s="12"/>
      <c r="AB395" s="12"/>
    </row>
    <row r="396" spans="3:28" x14ac:dyDescent="0.3">
      <c r="C396" s="12"/>
      <c r="F396" s="12"/>
      <c r="G396" s="12"/>
      <c r="H396" s="12"/>
      <c r="I396" s="12"/>
      <c r="K396" s="12"/>
      <c r="L396" s="12"/>
      <c r="M396" s="12"/>
      <c r="N396" s="12"/>
      <c r="O396" s="12"/>
      <c r="P396" s="12"/>
      <c r="Q396" s="12"/>
      <c r="R396" s="12"/>
      <c r="S396" s="12"/>
      <c r="T396" s="12"/>
      <c r="U396" s="12"/>
      <c r="V396" s="12"/>
      <c r="W396" s="12"/>
      <c r="X396" s="12"/>
      <c r="Y396" s="12"/>
      <c r="Z396" s="12"/>
      <c r="AA396" s="12"/>
      <c r="AB396" s="12"/>
    </row>
    <row r="397" spans="3:28" x14ac:dyDescent="0.3">
      <c r="C397" s="12"/>
      <c r="F397" s="12"/>
      <c r="G397" s="12"/>
      <c r="H397" s="12"/>
      <c r="I397" s="12"/>
      <c r="K397" s="12"/>
      <c r="L397" s="12"/>
      <c r="M397" s="12"/>
      <c r="N397" s="12"/>
      <c r="O397" s="12"/>
      <c r="P397" s="12"/>
      <c r="Q397" s="12"/>
      <c r="R397" s="12"/>
      <c r="S397" s="12"/>
      <c r="T397" s="12"/>
      <c r="U397" s="12"/>
      <c r="V397" s="12"/>
      <c r="W397" s="12"/>
      <c r="X397" s="12"/>
      <c r="Y397" s="12"/>
      <c r="Z397" s="12"/>
      <c r="AA397" s="12"/>
      <c r="AB397" s="12"/>
    </row>
    <row r="398" spans="3:28" x14ac:dyDescent="0.3">
      <c r="C398" s="12"/>
      <c r="F398" s="12"/>
      <c r="G398" s="12"/>
      <c r="H398" s="12"/>
      <c r="I398" s="12"/>
      <c r="K398" s="12"/>
      <c r="L398" s="12"/>
      <c r="M398" s="12"/>
      <c r="N398" s="12"/>
      <c r="O398" s="12"/>
      <c r="P398" s="12"/>
      <c r="Q398" s="12"/>
      <c r="R398" s="12"/>
      <c r="S398" s="12"/>
      <c r="T398" s="12"/>
      <c r="U398" s="12"/>
      <c r="V398" s="12"/>
      <c r="W398" s="12"/>
      <c r="X398" s="12"/>
      <c r="Y398" s="12"/>
      <c r="Z398" s="12"/>
      <c r="AA398" s="12"/>
      <c r="AB398" s="12"/>
    </row>
    <row r="399" spans="3:28" x14ac:dyDescent="0.3">
      <c r="C399" s="12"/>
      <c r="F399" s="12"/>
      <c r="G399" s="12"/>
      <c r="H399" s="12"/>
      <c r="I399" s="12"/>
      <c r="K399" s="12"/>
      <c r="L399" s="12"/>
      <c r="M399" s="12"/>
      <c r="N399" s="12"/>
      <c r="O399" s="12"/>
      <c r="P399" s="12"/>
      <c r="Q399" s="12"/>
      <c r="R399" s="12"/>
      <c r="S399" s="12"/>
      <c r="T399" s="12"/>
      <c r="U399" s="12"/>
      <c r="V399" s="12"/>
      <c r="W399" s="12"/>
      <c r="X399" s="12"/>
      <c r="Y399" s="12"/>
      <c r="Z399" s="12"/>
      <c r="AA399" s="12"/>
      <c r="AB399" s="12"/>
    </row>
    <row r="400" spans="3:28" x14ac:dyDescent="0.3">
      <c r="C400" s="12"/>
      <c r="F400" s="12"/>
      <c r="G400" s="12"/>
      <c r="H400" s="12"/>
      <c r="I400" s="12"/>
      <c r="K400" s="12"/>
      <c r="L400" s="12"/>
      <c r="M400" s="12"/>
      <c r="N400" s="12"/>
      <c r="O400" s="12"/>
      <c r="P400" s="12"/>
      <c r="Q400" s="12"/>
      <c r="R400" s="12"/>
      <c r="S400" s="12"/>
      <c r="T400" s="12"/>
      <c r="U400" s="12"/>
      <c r="V400" s="12"/>
      <c r="W400" s="12"/>
      <c r="X400" s="12"/>
      <c r="Y400" s="12"/>
      <c r="Z400" s="12"/>
      <c r="AA400" s="12"/>
      <c r="AB400" s="12"/>
    </row>
    <row r="401" spans="3:28" x14ac:dyDescent="0.3">
      <c r="C401" s="12"/>
      <c r="F401" s="12"/>
      <c r="G401" s="12"/>
      <c r="H401" s="12"/>
      <c r="I401" s="12"/>
      <c r="K401" s="12"/>
      <c r="L401" s="12"/>
      <c r="M401" s="12"/>
      <c r="N401" s="12"/>
      <c r="O401" s="12"/>
      <c r="P401" s="12"/>
      <c r="Q401" s="12"/>
      <c r="R401" s="12"/>
      <c r="S401" s="12"/>
      <c r="T401" s="12"/>
      <c r="U401" s="12"/>
      <c r="V401" s="12"/>
      <c r="W401" s="12"/>
      <c r="X401" s="12"/>
      <c r="Y401" s="12"/>
      <c r="Z401" s="12"/>
      <c r="AA401" s="12"/>
      <c r="AB401" s="12"/>
    </row>
    <row r="402" spans="3:28" x14ac:dyDescent="0.3">
      <c r="C402" s="12"/>
      <c r="F402" s="12"/>
      <c r="G402" s="12"/>
      <c r="H402" s="12"/>
      <c r="I402" s="12"/>
      <c r="K402" s="12"/>
      <c r="L402" s="12"/>
      <c r="M402" s="12"/>
      <c r="N402" s="12"/>
      <c r="O402" s="12"/>
      <c r="P402" s="12"/>
      <c r="Q402" s="12"/>
      <c r="R402" s="12"/>
      <c r="S402" s="12"/>
      <c r="T402" s="12"/>
      <c r="U402" s="12"/>
      <c r="V402" s="12"/>
      <c r="W402" s="12"/>
      <c r="X402" s="12"/>
      <c r="Y402" s="12"/>
      <c r="Z402" s="12"/>
      <c r="AA402" s="12"/>
      <c r="AB402" s="12"/>
    </row>
    <row r="403" spans="3:28" x14ac:dyDescent="0.3">
      <c r="C403" s="12"/>
      <c r="F403" s="12"/>
      <c r="G403" s="12"/>
      <c r="H403" s="12"/>
      <c r="I403" s="12"/>
      <c r="K403" s="12"/>
      <c r="L403" s="12"/>
      <c r="M403" s="12"/>
      <c r="N403" s="12"/>
      <c r="O403" s="12"/>
      <c r="P403" s="12"/>
      <c r="Q403" s="12"/>
      <c r="R403" s="12"/>
      <c r="S403" s="12"/>
      <c r="T403" s="12"/>
      <c r="U403" s="12"/>
      <c r="V403" s="12"/>
      <c r="W403" s="12"/>
      <c r="X403" s="12"/>
      <c r="Y403" s="12"/>
      <c r="Z403" s="12"/>
      <c r="AA403" s="12"/>
      <c r="AB403" s="12"/>
    </row>
    <row r="404" spans="3:28" x14ac:dyDescent="0.3">
      <c r="C404" s="12"/>
      <c r="F404" s="12"/>
      <c r="G404" s="12"/>
      <c r="H404" s="12"/>
      <c r="I404" s="12"/>
      <c r="K404" s="12"/>
      <c r="L404" s="12"/>
      <c r="M404" s="12"/>
      <c r="N404" s="12"/>
      <c r="O404" s="12"/>
      <c r="P404" s="12"/>
      <c r="Q404" s="12"/>
      <c r="R404" s="12"/>
      <c r="S404" s="12"/>
      <c r="T404" s="12"/>
      <c r="U404" s="12"/>
      <c r="V404" s="12"/>
      <c r="W404" s="12"/>
      <c r="X404" s="12"/>
      <c r="Y404" s="12"/>
      <c r="Z404" s="12"/>
      <c r="AA404" s="12"/>
      <c r="AB404" s="12"/>
    </row>
    <row r="405" spans="3:28" x14ac:dyDescent="0.3">
      <c r="C405" s="12"/>
      <c r="F405" s="12"/>
      <c r="G405" s="12"/>
      <c r="H405" s="12"/>
      <c r="I405" s="12"/>
      <c r="K405" s="12"/>
      <c r="L405" s="12"/>
      <c r="M405" s="12"/>
      <c r="N405" s="12"/>
      <c r="O405" s="12"/>
      <c r="P405" s="12"/>
      <c r="Q405" s="12"/>
      <c r="R405" s="12"/>
      <c r="S405" s="12"/>
      <c r="T405" s="12"/>
      <c r="U405" s="12"/>
      <c r="V405" s="12"/>
      <c r="W405" s="12"/>
      <c r="X405" s="12"/>
      <c r="Y405" s="12"/>
      <c r="Z405" s="12"/>
      <c r="AA405" s="12"/>
      <c r="AB405" s="12"/>
    </row>
    <row r="406" spans="3:28" x14ac:dyDescent="0.3">
      <c r="C406" s="12"/>
      <c r="F406" s="12"/>
      <c r="G406" s="12"/>
      <c r="H406" s="12"/>
      <c r="I406" s="12"/>
      <c r="K406" s="12"/>
      <c r="L406" s="12"/>
      <c r="M406" s="12"/>
      <c r="N406" s="12"/>
      <c r="O406" s="12"/>
      <c r="P406" s="12"/>
      <c r="Q406" s="12"/>
      <c r="R406" s="12"/>
      <c r="S406" s="12"/>
      <c r="T406" s="12"/>
      <c r="U406" s="12"/>
      <c r="V406" s="12"/>
      <c r="W406" s="12"/>
      <c r="X406" s="12"/>
      <c r="Y406" s="12"/>
      <c r="Z406" s="12"/>
      <c r="AA406" s="12"/>
      <c r="AB406" s="12"/>
    </row>
    <row r="407" spans="3:28" x14ac:dyDescent="0.3">
      <c r="C407" s="12"/>
      <c r="F407" s="12"/>
      <c r="G407" s="12"/>
      <c r="H407" s="12"/>
      <c r="I407" s="12"/>
      <c r="K407" s="12"/>
      <c r="L407" s="12"/>
      <c r="M407" s="12"/>
      <c r="N407" s="12"/>
      <c r="O407" s="12"/>
      <c r="P407" s="12"/>
      <c r="Q407" s="12"/>
      <c r="R407" s="12"/>
      <c r="S407" s="12"/>
      <c r="T407" s="12"/>
      <c r="U407" s="12"/>
      <c r="V407" s="12"/>
      <c r="W407" s="12"/>
      <c r="X407" s="12"/>
      <c r="Y407" s="12"/>
      <c r="Z407" s="12"/>
      <c r="AA407" s="12"/>
      <c r="AB407" s="12"/>
    </row>
    <row r="408" spans="3:28" x14ac:dyDescent="0.3">
      <c r="C408" s="12"/>
      <c r="F408" s="12"/>
      <c r="G408" s="12"/>
      <c r="H408" s="12"/>
      <c r="I408" s="12"/>
      <c r="K408" s="12"/>
      <c r="L408" s="12"/>
      <c r="M408" s="12"/>
      <c r="N408" s="12"/>
      <c r="O408" s="12"/>
      <c r="P408" s="12"/>
      <c r="Q408" s="12"/>
      <c r="R408" s="12"/>
      <c r="S408" s="12"/>
      <c r="T408" s="12"/>
      <c r="U408" s="12"/>
      <c r="V408" s="12"/>
      <c r="W408" s="12"/>
      <c r="X408" s="12"/>
      <c r="Y408" s="12"/>
      <c r="Z408" s="12"/>
      <c r="AA408" s="12"/>
      <c r="AB408" s="12"/>
    </row>
    <row r="409" spans="3:28" x14ac:dyDescent="0.3">
      <c r="C409" s="12"/>
      <c r="F409" s="12"/>
      <c r="G409" s="12"/>
      <c r="H409" s="12"/>
      <c r="I409" s="12"/>
      <c r="K409" s="12"/>
      <c r="L409" s="12"/>
      <c r="M409" s="12"/>
      <c r="N409" s="12"/>
      <c r="O409" s="12"/>
      <c r="P409" s="12"/>
      <c r="Q409" s="12"/>
      <c r="R409" s="12"/>
      <c r="S409" s="12"/>
      <c r="T409" s="12"/>
      <c r="U409" s="12"/>
      <c r="V409" s="12"/>
      <c r="W409" s="12"/>
      <c r="X409" s="12"/>
      <c r="Y409" s="12"/>
      <c r="Z409" s="12"/>
      <c r="AA409" s="12"/>
      <c r="AB409" s="12"/>
    </row>
    <row r="410" spans="3:28" x14ac:dyDescent="0.3">
      <c r="C410" s="12"/>
      <c r="F410" s="12"/>
      <c r="G410" s="12"/>
      <c r="H410" s="12"/>
      <c r="I410" s="12"/>
      <c r="K410" s="12"/>
      <c r="L410" s="12"/>
      <c r="M410" s="12"/>
      <c r="N410" s="12"/>
      <c r="O410" s="12"/>
      <c r="P410" s="12"/>
      <c r="Q410" s="12"/>
      <c r="R410" s="12"/>
      <c r="S410" s="12"/>
      <c r="T410" s="12"/>
      <c r="U410" s="12"/>
      <c r="V410" s="12"/>
      <c r="W410" s="12"/>
      <c r="X410" s="12"/>
      <c r="Y410" s="12"/>
      <c r="Z410" s="12"/>
      <c r="AA410" s="12"/>
      <c r="AB410" s="12"/>
    </row>
    <row r="411" spans="3:28" x14ac:dyDescent="0.3">
      <c r="C411" s="12"/>
      <c r="F411" s="12"/>
      <c r="G411" s="12"/>
      <c r="H411" s="12"/>
      <c r="I411" s="12"/>
      <c r="K411" s="12"/>
      <c r="L411" s="12"/>
      <c r="M411" s="12"/>
      <c r="N411" s="12"/>
      <c r="O411" s="12"/>
      <c r="P411" s="12"/>
      <c r="Q411" s="12"/>
      <c r="R411" s="12"/>
      <c r="S411" s="12"/>
      <c r="T411" s="12"/>
      <c r="U411" s="12"/>
      <c r="V411" s="12"/>
      <c r="W411" s="12"/>
      <c r="X411" s="12"/>
      <c r="Y411" s="12"/>
      <c r="Z411" s="12"/>
      <c r="AA411" s="12"/>
      <c r="AB411" s="12"/>
    </row>
    <row r="412" spans="3:28" x14ac:dyDescent="0.3">
      <c r="C412" s="12"/>
      <c r="F412" s="12"/>
      <c r="G412" s="12"/>
      <c r="H412" s="12"/>
      <c r="I412" s="12"/>
      <c r="K412" s="12"/>
      <c r="L412" s="12"/>
      <c r="M412" s="12"/>
      <c r="N412" s="12"/>
      <c r="O412" s="12"/>
      <c r="P412" s="12"/>
      <c r="Q412" s="12"/>
      <c r="R412" s="12"/>
      <c r="S412" s="12"/>
      <c r="T412" s="12"/>
      <c r="U412" s="12"/>
      <c r="V412" s="12"/>
      <c r="W412" s="12"/>
      <c r="X412" s="12"/>
      <c r="Y412" s="12"/>
      <c r="Z412" s="12"/>
      <c r="AA412" s="12"/>
      <c r="AB412" s="12"/>
    </row>
    <row r="413" spans="3:28" x14ac:dyDescent="0.3">
      <c r="C413" s="12"/>
      <c r="F413" s="12"/>
      <c r="G413" s="12"/>
      <c r="H413" s="12"/>
      <c r="I413" s="12"/>
      <c r="K413" s="12"/>
      <c r="L413" s="12"/>
      <c r="M413" s="12"/>
      <c r="N413" s="12"/>
      <c r="O413" s="12"/>
      <c r="P413" s="12"/>
      <c r="Q413" s="12"/>
      <c r="R413" s="12"/>
      <c r="S413" s="12"/>
      <c r="T413" s="12"/>
      <c r="U413" s="12"/>
      <c r="V413" s="12"/>
      <c r="W413" s="12"/>
      <c r="X413" s="12"/>
      <c r="Y413" s="12"/>
      <c r="Z413" s="12"/>
      <c r="AA413" s="12"/>
      <c r="AB413" s="12"/>
    </row>
    <row r="414" spans="3:28" x14ac:dyDescent="0.3">
      <c r="C414" s="12"/>
      <c r="F414" s="12"/>
      <c r="G414" s="12"/>
      <c r="H414" s="12"/>
      <c r="I414" s="12"/>
      <c r="K414" s="12"/>
      <c r="L414" s="12"/>
      <c r="M414" s="12"/>
      <c r="N414" s="12"/>
      <c r="O414" s="12"/>
      <c r="P414" s="12"/>
      <c r="Q414" s="12"/>
      <c r="R414" s="12"/>
      <c r="S414" s="12"/>
      <c r="T414" s="12"/>
      <c r="U414" s="12"/>
      <c r="V414" s="12"/>
      <c r="W414" s="12"/>
      <c r="X414" s="12"/>
      <c r="Y414" s="12"/>
      <c r="Z414" s="12"/>
      <c r="AA414" s="12"/>
      <c r="AB414" s="12"/>
    </row>
    <row r="415" spans="3:28" x14ac:dyDescent="0.3">
      <c r="C415" s="12"/>
      <c r="F415" s="12"/>
      <c r="G415" s="12"/>
      <c r="H415" s="12"/>
      <c r="I415" s="12"/>
      <c r="K415" s="12"/>
      <c r="L415" s="12"/>
      <c r="M415" s="12"/>
      <c r="N415" s="12"/>
      <c r="O415" s="12"/>
      <c r="P415" s="12"/>
      <c r="Q415" s="12"/>
      <c r="R415" s="12"/>
      <c r="S415" s="12"/>
      <c r="T415" s="12"/>
      <c r="U415" s="12"/>
      <c r="V415" s="12"/>
      <c r="W415" s="12"/>
      <c r="X415" s="12"/>
      <c r="Y415" s="12"/>
      <c r="Z415" s="12"/>
      <c r="AA415" s="12"/>
      <c r="AB415" s="12"/>
    </row>
    <row r="416" spans="3:28" x14ac:dyDescent="0.3">
      <c r="C416" s="12"/>
      <c r="F416" s="12"/>
      <c r="G416" s="12"/>
      <c r="H416" s="12"/>
      <c r="I416" s="12"/>
      <c r="K416" s="12"/>
      <c r="L416" s="12"/>
      <c r="M416" s="12"/>
      <c r="N416" s="12"/>
      <c r="O416" s="12"/>
      <c r="P416" s="12"/>
      <c r="Q416" s="12"/>
      <c r="R416" s="12"/>
      <c r="S416" s="12"/>
      <c r="T416" s="12"/>
      <c r="U416" s="12"/>
      <c r="V416" s="12"/>
      <c r="W416" s="12"/>
      <c r="X416" s="12"/>
      <c r="Y416" s="12"/>
      <c r="Z416" s="12"/>
      <c r="AA416" s="12"/>
      <c r="AB416" s="12"/>
    </row>
    <row r="417" spans="3:28" x14ac:dyDescent="0.3">
      <c r="C417" s="12"/>
      <c r="F417" s="12"/>
      <c r="G417" s="12"/>
      <c r="H417" s="12"/>
      <c r="I417" s="12"/>
      <c r="K417" s="12"/>
      <c r="L417" s="12"/>
      <c r="M417" s="12"/>
      <c r="N417" s="12"/>
      <c r="O417" s="12"/>
      <c r="P417" s="12"/>
      <c r="Q417" s="12"/>
      <c r="R417" s="12"/>
      <c r="S417" s="12"/>
      <c r="T417" s="12"/>
      <c r="U417" s="12"/>
      <c r="V417" s="12"/>
      <c r="W417" s="12"/>
      <c r="X417" s="12"/>
      <c r="Y417" s="12"/>
      <c r="Z417" s="12"/>
      <c r="AA417" s="12"/>
      <c r="AB417" s="12"/>
    </row>
  </sheetData>
  <mergeCells count="2">
    <mergeCell ref="Q12:AB12"/>
    <mergeCell ref="AE12:AF12"/>
  </mergeCells>
  <phoneticPr fontId="8" type="noConversion"/>
  <conditionalFormatting sqref="E22:E90">
    <cfRule type="duplicateValues" dxfId="3" priority="6" stopIfTrue="1"/>
  </conditionalFormatting>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2AE294-F6F4-4682-BE98-9228A17C79A3}">
  <dimension ref="A1:E13"/>
  <sheetViews>
    <sheetView workbookViewId="0">
      <selection activeCell="K40" sqref="K40"/>
    </sheetView>
  </sheetViews>
  <sheetFormatPr defaultRowHeight="14.4" x14ac:dyDescent="0.3"/>
  <cols>
    <col min="1" max="1" width="5.109375" customWidth="1"/>
    <col min="2" max="2" width="9.77734375" bestFit="1" customWidth="1"/>
  </cols>
  <sheetData>
    <row r="1" spans="1:5" x14ac:dyDescent="0.3">
      <c r="A1" t="s">
        <v>331</v>
      </c>
      <c r="B1" t="s">
        <v>54</v>
      </c>
      <c r="C1" t="s">
        <v>328</v>
      </c>
      <c r="D1" t="s">
        <v>329</v>
      </c>
      <c r="E1" t="s">
        <v>330</v>
      </c>
    </row>
    <row r="2" spans="1:5" x14ac:dyDescent="0.3">
      <c r="A2" t="s">
        <v>21</v>
      </c>
      <c r="B2" t="s">
        <v>55</v>
      </c>
      <c r="C2" s="45">
        <v>4.4084253535967198E-2</v>
      </c>
      <c r="D2" s="45">
        <v>7.4999999999999997E-2</v>
      </c>
      <c r="E2" s="45">
        <v>4.4084253535967198E-2</v>
      </c>
    </row>
    <row r="3" spans="1:5" x14ac:dyDescent="0.3">
      <c r="A3" t="s">
        <v>21</v>
      </c>
      <c r="B3" t="s">
        <v>56</v>
      </c>
      <c r="C3" s="45">
        <v>4.5921161169608801E-2</v>
      </c>
      <c r="D3" s="45">
        <v>7.4999999999999997E-2</v>
      </c>
      <c r="E3" s="45">
        <v>4.5921161169608801E-2</v>
      </c>
    </row>
    <row r="4" spans="1:5" x14ac:dyDescent="0.3">
      <c r="A4" t="s">
        <v>21</v>
      </c>
      <c r="B4" t="s">
        <v>57</v>
      </c>
      <c r="C4" s="45">
        <v>4.4084253535967198E-2</v>
      </c>
      <c r="D4" s="45">
        <v>7.4999999999999997E-2</v>
      </c>
      <c r="E4" s="45">
        <v>4.4084253535967198E-2</v>
      </c>
    </row>
    <row r="5" spans="1:5" x14ac:dyDescent="0.3">
      <c r="A5" t="s">
        <v>21</v>
      </c>
      <c r="B5" t="s">
        <v>58</v>
      </c>
      <c r="C5" s="45">
        <v>7.1013601680453203E-2</v>
      </c>
      <c r="D5" s="45">
        <v>7.4999999999999997E-2</v>
      </c>
      <c r="E5" s="45">
        <v>7.1013601680453203E-2</v>
      </c>
    </row>
    <row r="6" spans="1:5" x14ac:dyDescent="0.3">
      <c r="A6" t="s">
        <v>21</v>
      </c>
      <c r="B6" t="s">
        <v>59</v>
      </c>
      <c r="C6" s="45">
        <v>6.2688972322531095E-2</v>
      </c>
      <c r="D6" s="45">
        <v>7.4999999999999997E-2</v>
      </c>
      <c r="E6" s="45">
        <v>6.2688972322531095E-2</v>
      </c>
    </row>
    <row r="7" spans="1:5" x14ac:dyDescent="0.3">
      <c r="A7" t="s">
        <v>21</v>
      </c>
      <c r="B7" t="s">
        <v>60</v>
      </c>
      <c r="C7" s="45">
        <v>5.7167264993040798E-2</v>
      </c>
      <c r="D7" s="45">
        <v>7.4999999999999997E-2</v>
      </c>
      <c r="E7" s="45">
        <v>5.7167264993040798E-2</v>
      </c>
    </row>
    <row r="8" spans="1:5" x14ac:dyDescent="0.3">
      <c r="A8" t="s">
        <v>21</v>
      </c>
      <c r="B8" t="s">
        <v>61</v>
      </c>
      <c r="C8" s="45">
        <v>3.3346348547317897E-2</v>
      </c>
      <c r="D8" s="45">
        <v>7.4999999999999997E-2</v>
      </c>
      <c r="E8" s="45">
        <v>3.3346348547317897E-2</v>
      </c>
    </row>
    <row r="9" spans="1:5" x14ac:dyDescent="0.3">
      <c r="A9" t="s">
        <v>21</v>
      </c>
      <c r="B9" t="s">
        <v>62</v>
      </c>
      <c r="C9" s="45">
        <v>3.8756318346501097E-2</v>
      </c>
      <c r="D9" s="45">
        <v>7.4999999999999997E-2</v>
      </c>
      <c r="E9" s="45">
        <v>3.8756318346501097E-2</v>
      </c>
    </row>
    <row r="10" spans="1:5" x14ac:dyDescent="0.3">
      <c r="A10" t="s">
        <v>21</v>
      </c>
      <c r="B10" t="s">
        <v>63</v>
      </c>
      <c r="C10" s="45">
        <v>3.8756318346501097E-2</v>
      </c>
      <c r="D10" s="45">
        <v>7.4999999999999997E-2</v>
      </c>
      <c r="E10" s="45">
        <v>3.8756318346501097E-2</v>
      </c>
    </row>
    <row r="11" spans="1:5" x14ac:dyDescent="0.3">
      <c r="A11" t="s">
        <v>21</v>
      </c>
      <c r="B11" t="s">
        <v>64</v>
      </c>
      <c r="C11" s="45">
        <v>8.6518826196910897E-3</v>
      </c>
      <c r="D11" s="45">
        <v>7.4999999999999997E-2</v>
      </c>
      <c r="E11" s="45">
        <v>8.6518826196910897E-3</v>
      </c>
    </row>
    <row r="12" spans="1:5" x14ac:dyDescent="0.3">
      <c r="A12" t="s">
        <v>21</v>
      </c>
      <c r="B12" t="s">
        <v>65</v>
      </c>
      <c r="C12" s="45">
        <v>1.49381151995395E-2</v>
      </c>
      <c r="D12" s="45">
        <v>7.4999999999999997E-2</v>
      </c>
      <c r="E12" s="45">
        <v>1.49381151995395E-2</v>
      </c>
    </row>
    <row r="13" spans="1:5" x14ac:dyDescent="0.3">
      <c r="A13" t="s">
        <v>21</v>
      </c>
      <c r="B13" t="s">
        <v>66</v>
      </c>
      <c r="C13" s="45">
        <v>1.35714740602249E-2</v>
      </c>
      <c r="D13" s="45">
        <v>7.4999999999999997E-2</v>
      </c>
      <c r="E13" s="45">
        <v>1.35714740602249E-2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70AE6-F759-4EBE-A3A9-7B42F51E044B}">
  <dimension ref="A1:L13"/>
  <sheetViews>
    <sheetView workbookViewId="0">
      <selection activeCell="E2" sqref="E2:E13"/>
    </sheetView>
  </sheetViews>
  <sheetFormatPr defaultRowHeight="14.4" x14ac:dyDescent="0.3"/>
  <cols>
    <col min="1" max="1" width="5" bestFit="1" customWidth="1"/>
    <col min="2" max="2" width="9.77734375" bestFit="1" customWidth="1"/>
    <col min="3" max="3" width="4.88671875" bestFit="1" customWidth="1"/>
    <col min="9" max="9" width="12.21875" bestFit="1" customWidth="1"/>
    <col min="12" max="12" width="8.109375" bestFit="1" customWidth="1"/>
  </cols>
  <sheetData>
    <row r="1" spans="1:12" x14ac:dyDescent="0.3">
      <c r="A1" t="s">
        <v>67</v>
      </c>
      <c r="B1" t="s">
        <v>54</v>
      </c>
      <c r="C1" t="s">
        <v>342</v>
      </c>
      <c r="D1" t="s">
        <v>7</v>
      </c>
      <c r="E1" t="s">
        <v>48</v>
      </c>
      <c r="F1" t="s">
        <v>49</v>
      </c>
      <c r="G1" t="s">
        <v>50</v>
      </c>
      <c r="H1" t="s">
        <v>51</v>
      </c>
      <c r="I1" t="s">
        <v>52</v>
      </c>
      <c r="J1" t="s">
        <v>339</v>
      </c>
      <c r="K1" t="s">
        <v>340</v>
      </c>
      <c r="L1" t="s">
        <v>341</v>
      </c>
    </row>
    <row r="2" spans="1:12" x14ac:dyDescent="0.3">
      <c r="A2">
        <v>2020</v>
      </c>
      <c r="B2" t="s">
        <v>55</v>
      </c>
      <c r="C2" t="s">
        <v>343</v>
      </c>
      <c r="D2">
        <v>1</v>
      </c>
      <c r="E2">
        <v>22</v>
      </c>
      <c r="F2">
        <v>1</v>
      </c>
      <c r="G2">
        <v>23</v>
      </c>
      <c r="H2">
        <v>0</v>
      </c>
      <c r="I2">
        <v>23</v>
      </c>
      <c r="J2" s="4">
        <v>4.4084253535967226E-2</v>
      </c>
      <c r="K2" s="4">
        <v>7.4999999999999997E-2</v>
      </c>
      <c r="L2" s="56">
        <f t="shared" ref="L2:L13" si="0">+J2</f>
        <v>4.4084253535967226E-2</v>
      </c>
    </row>
    <row r="3" spans="1:12" x14ac:dyDescent="0.3">
      <c r="A3">
        <v>2020</v>
      </c>
      <c r="B3" t="s">
        <v>56</v>
      </c>
      <c r="C3" t="s">
        <v>344</v>
      </c>
      <c r="D3">
        <v>2</v>
      </c>
      <c r="E3">
        <v>20</v>
      </c>
      <c r="F3">
        <v>0</v>
      </c>
      <c r="G3">
        <v>20</v>
      </c>
      <c r="H3">
        <v>0</v>
      </c>
      <c r="I3">
        <v>20</v>
      </c>
      <c r="J3" s="4">
        <v>4.5921161169608836E-2</v>
      </c>
      <c r="K3" s="4">
        <v>7.4999999999999997E-2</v>
      </c>
      <c r="L3" s="56">
        <f t="shared" si="0"/>
        <v>4.5921161169608836E-2</v>
      </c>
    </row>
    <row r="4" spans="1:12" x14ac:dyDescent="0.3">
      <c r="A4">
        <v>2020</v>
      </c>
      <c r="B4" t="s">
        <v>57</v>
      </c>
      <c r="C4" t="s">
        <v>345</v>
      </c>
      <c r="D4">
        <v>3</v>
      </c>
      <c r="E4">
        <v>22</v>
      </c>
      <c r="F4">
        <v>0</v>
      </c>
      <c r="G4">
        <v>22</v>
      </c>
      <c r="H4">
        <v>0</v>
      </c>
      <c r="I4">
        <v>22</v>
      </c>
      <c r="J4" s="4">
        <v>4.4084253535967226E-2</v>
      </c>
      <c r="K4" s="4">
        <v>7.4999999999999997E-2</v>
      </c>
      <c r="L4" s="56">
        <f t="shared" si="0"/>
        <v>4.4084253535967226E-2</v>
      </c>
    </row>
    <row r="5" spans="1:12" x14ac:dyDescent="0.3">
      <c r="A5">
        <v>2020</v>
      </c>
      <c r="B5" t="s">
        <v>58</v>
      </c>
      <c r="C5" t="s">
        <v>346</v>
      </c>
      <c r="D5">
        <v>4</v>
      </c>
      <c r="E5">
        <v>21</v>
      </c>
      <c r="F5">
        <v>1</v>
      </c>
      <c r="G5">
        <v>22</v>
      </c>
      <c r="H5">
        <v>0</v>
      </c>
      <c r="I5">
        <v>22</v>
      </c>
      <c r="J5" s="4">
        <v>7.1013601680453203E-2</v>
      </c>
      <c r="K5" s="4">
        <v>7.4999999999999997E-2</v>
      </c>
      <c r="L5" s="56">
        <f t="shared" si="0"/>
        <v>7.1013601680453203E-2</v>
      </c>
    </row>
    <row r="6" spans="1:12" x14ac:dyDescent="0.3">
      <c r="A6">
        <v>2020</v>
      </c>
      <c r="B6" t="s">
        <v>59</v>
      </c>
      <c r="C6" t="s">
        <v>347</v>
      </c>
      <c r="D6">
        <v>5</v>
      </c>
      <c r="E6">
        <v>20</v>
      </c>
      <c r="F6">
        <v>1</v>
      </c>
      <c r="G6">
        <v>21</v>
      </c>
      <c r="H6">
        <v>0</v>
      </c>
      <c r="I6">
        <v>21</v>
      </c>
      <c r="J6" s="4">
        <v>6.2688972322531053E-2</v>
      </c>
      <c r="K6" s="4">
        <v>7.4999999999999997E-2</v>
      </c>
      <c r="L6" s="56">
        <f t="shared" si="0"/>
        <v>6.2688972322531053E-2</v>
      </c>
    </row>
    <row r="7" spans="1:12" x14ac:dyDescent="0.3">
      <c r="A7">
        <v>2020</v>
      </c>
      <c r="B7" t="s">
        <v>60</v>
      </c>
      <c r="C7" t="s">
        <v>348</v>
      </c>
      <c r="D7">
        <v>6</v>
      </c>
      <c r="E7">
        <v>22</v>
      </c>
      <c r="F7">
        <v>0</v>
      </c>
      <c r="G7">
        <v>22</v>
      </c>
      <c r="H7">
        <v>0</v>
      </c>
      <c r="I7">
        <v>22</v>
      </c>
      <c r="J7" s="4">
        <v>5.7167264993040819E-2</v>
      </c>
      <c r="K7" s="4">
        <v>7.4999999999999997E-2</v>
      </c>
      <c r="L7" s="56">
        <f t="shared" si="0"/>
        <v>5.7167264993040819E-2</v>
      </c>
    </row>
    <row r="8" spans="1:12" x14ac:dyDescent="0.3">
      <c r="A8">
        <v>2020</v>
      </c>
      <c r="B8" t="s">
        <v>61</v>
      </c>
      <c r="C8" t="s">
        <v>349</v>
      </c>
      <c r="D8">
        <v>7</v>
      </c>
      <c r="E8">
        <v>22</v>
      </c>
      <c r="F8">
        <v>1</v>
      </c>
      <c r="G8">
        <v>23</v>
      </c>
      <c r="H8">
        <v>0</v>
      </c>
      <c r="I8">
        <v>23</v>
      </c>
      <c r="J8" s="4">
        <v>3.3346348547317883E-2</v>
      </c>
      <c r="K8" s="4">
        <v>7.4999999999999997E-2</v>
      </c>
      <c r="L8" s="56">
        <f t="shared" si="0"/>
        <v>3.3346348547317883E-2</v>
      </c>
    </row>
    <row r="9" spans="1:12" x14ac:dyDescent="0.3">
      <c r="A9">
        <v>2020</v>
      </c>
      <c r="B9" t="s">
        <v>62</v>
      </c>
      <c r="C9" t="s">
        <v>350</v>
      </c>
      <c r="D9">
        <v>8</v>
      </c>
      <c r="E9">
        <v>21</v>
      </c>
      <c r="F9">
        <v>0</v>
      </c>
      <c r="G9">
        <v>21</v>
      </c>
      <c r="H9">
        <v>0</v>
      </c>
      <c r="I9">
        <v>21</v>
      </c>
      <c r="J9" s="4">
        <v>3.8756318346501076E-2</v>
      </c>
      <c r="K9" s="4">
        <v>7.4999999999999997E-2</v>
      </c>
      <c r="L9" s="56">
        <f t="shared" si="0"/>
        <v>3.8756318346501076E-2</v>
      </c>
    </row>
    <row r="10" spans="1:12" x14ac:dyDescent="0.3">
      <c r="A10">
        <v>2020</v>
      </c>
      <c r="B10" t="s">
        <v>63</v>
      </c>
      <c r="C10" t="s">
        <v>351</v>
      </c>
      <c r="D10">
        <v>9</v>
      </c>
      <c r="E10">
        <v>21</v>
      </c>
      <c r="F10">
        <v>1</v>
      </c>
      <c r="G10">
        <v>22</v>
      </c>
      <c r="H10">
        <v>0</v>
      </c>
      <c r="I10">
        <v>22</v>
      </c>
      <c r="J10" s="4">
        <v>3.8756318346501076E-2</v>
      </c>
      <c r="K10" s="4">
        <v>7.4999999999999997E-2</v>
      </c>
      <c r="L10" s="56">
        <f t="shared" si="0"/>
        <v>3.8756318346501076E-2</v>
      </c>
    </row>
    <row r="11" spans="1:12" x14ac:dyDescent="0.3">
      <c r="A11">
        <v>2020</v>
      </c>
      <c r="B11" t="s">
        <v>64</v>
      </c>
      <c r="C11" t="s">
        <v>352</v>
      </c>
      <c r="D11">
        <v>10</v>
      </c>
      <c r="E11">
        <v>22</v>
      </c>
      <c r="F11">
        <v>0</v>
      </c>
      <c r="G11">
        <v>22</v>
      </c>
      <c r="H11">
        <v>0</v>
      </c>
      <c r="I11">
        <v>22</v>
      </c>
      <c r="J11" s="4">
        <v>8.6518826196910949E-3</v>
      </c>
      <c r="K11" s="4">
        <v>7.4999999999999997E-2</v>
      </c>
      <c r="L11" s="56">
        <f t="shared" si="0"/>
        <v>8.6518826196910949E-3</v>
      </c>
    </row>
    <row r="12" spans="1:12" x14ac:dyDescent="0.3">
      <c r="A12">
        <v>2020</v>
      </c>
      <c r="B12" t="s">
        <v>65</v>
      </c>
      <c r="C12" t="s">
        <v>353</v>
      </c>
      <c r="D12">
        <v>11</v>
      </c>
      <c r="E12">
        <v>19</v>
      </c>
      <c r="F12">
        <v>2</v>
      </c>
      <c r="G12">
        <v>21</v>
      </c>
      <c r="H12">
        <v>0</v>
      </c>
      <c r="I12">
        <v>21</v>
      </c>
      <c r="J12" s="4">
        <v>1.493811519953947E-2</v>
      </c>
      <c r="K12" s="4">
        <v>7.4999999999999997E-2</v>
      </c>
      <c r="L12" s="56">
        <f t="shared" si="0"/>
        <v>1.493811519953947E-2</v>
      </c>
    </row>
    <row r="13" spans="1:12" x14ac:dyDescent="0.3">
      <c r="A13">
        <v>2020</v>
      </c>
      <c r="B13" t="s">
        <v>66</v>
      </c>
      <c r="C13" t="s">
        <v>354</v>
      </c>
      <c r="D13">
        <v>12</v>
      </c>
      <c r="E13">
        <v>21</v>
      </c>
      <c r="F13">
        <v>2</v>
      </c>
      <c r="G13">
        <v>23</v>
      </c>
      <c r="H13">
        <v>0</v>
      </c>
      <c r="I13">
        <v>23</v>
      </c>
      <c r="J13" s="4">
        <v>1.35714740602249E-2</v>
      </c>
      <c r="K13" s="4">
        <v>7.4999999999999997E-2</v>
      </c>
      <c r="L13" s="56">
        <f t="shared" si="0"/>
        <v>1.35714740602249E-2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3F539-8452-4BB2-8176-7167FAE49E50}">
  <sheetPr>
    <tabColor rgb="FF92D050"/>
  </sheetPr>
  <dimension ref="A1:G13"/>
  <sheetViews>
    <sheetView workbookViewId="0">
      <selection activeCell="M36" sqref="M36"/>
    </sheetView>
  </sheetViews>
  <sheetFormatPr defaultRowHeight="14.4" x14ac:dyDescent="0.3"/>
  <cols>
    <col min="1" max="1" width="9.33203125" bestFit="1" customWidth="1"/>
    <col min="6" max="6" width="16.109375" bestFit="1" customWidth="1"/>
    <col min="7" max="7" width="12.21875" bestFit="1" customWidth="1"/>
  </cols>
  <sheetData>
    <row r="1" spans="1:7" x14ac:dyDescent="0.3">
      <c r="A1" t="s">
        <v>357</v>
      </c>
      <c r="B1" t="s">
        <v>7</v>
      </c>
      <c r="C1" t="s">
        <v>48</v>
      </c>
      <c r="D1" t="s">
        <v>49</v>
      </c>
      <c r="E1" t="s">
        <v>50</v>
      </c>
      <c r="F1" t="s">
        <v>51</v>
      </c>
      <c r="G1" t="s">
        <v>52</v>
      </c>
    </row>
    <row r="2" spans="1:7" x14ac:dyDescent="0.3">
      <c r="A2" s="57">
        <v>43831</v>
      </c>
      <c r="B2">
        <v>1</v>
      </c>
      <c r="C2">
        <v>22</v>
      </c>
      <c r="D2">
        <v>1</v>
      </c>
      <c r="E2">
        <v>23</v>
      </c>
      <c r="F2">
        <v>0</v>
      </c>
      <c r="G2">
        <v>23</v>
      </c>
    </row>
    <row r="3" spans="1:7" x14ac:dyDescent="0.3">
      <c r="A3" s="57">
        <v>43862</v>
      </c>
      <c r="B3">
        <v>2</v>
      </c>
      <c r="C3">
        <v>20</v>
      </c>
      <c r="D3">
        <v>0</v>
      </c>
      <c r="E3">
        <v>20</v>
      </c>
      <c r="F3">
        <v>0</v>
      </c>
      <c r="G3">
        <v>20</v>
      </c>
    </row>
    <row r="4" spans="1:7" x14ac:dyDescent="0.3">
      <c r="A4" s="57">
        <v>43891</v>
      </c>
      <c r="B4">
        <v>3</v>
      </c>
      <c r="C4">
        <v>22</v>
      </c>
      <c r="D4">
        <v>0</v>
      </c>
      <c r="E4">
        <v>22</v>
      </c>
      <c r="F4">
        <v>0</v>
      </c>
      <c r="G4">
        <v>22</v>
      </c>
    </row>
    <row r="5" spans="1:7" x14ac:dyDescent="0.3">
      <c r="A5" s="57">
        <v>43922</v>
      </c>
      <c r="B5">
        <v>4</v>
      </c>
      <c r="C5">
        <v>21</v>
      </c>
      <c r="D5">
        <v>1</v>
      </c>
      <c r="E5">
        <v>22</v>
      </c>
      <c r="F5">
        <v>0</v>
      </c>
      <c r="G5">
        <v>22</v>
      </c>
    </row>
    <row r="6" spans="1:7" x14ac:dyDescent="0.3">
      <c r="A6" s="57">
        <v>43952</v>
      </c>
      <c r="B6">
        <v>5</v>
      </c>
      <c r="C6">
        <v>20</v>
      </c>
      <c r="D6">
        <v>1</v>
      </c>
      <c r="E6">
        <v>21</v>
      </c>
      <c r="F6">
        <v>0</v>
      </c>
      <c r="G6">
        <v>21</v>
      </c>
    </row>
    <row r="7" spans="1:7" x14ac:dyDescent="0.3">
      <c r="A7" s="57">
        <v>43983</v>
      </c>
      <c r="B7">
        <v>6</v>
      </c>
      <c r="C7">
        <v>22</v>
      </c>
      <c r="D7">
        <v>0</v>
      </c>
      <c r="E7">
        <v>22</v>
      </c>
      <c r="F7">
        <v>0</v>
      </c>
      <c r="G7">
        <v>22</v>
      </c>
    </row>
    <row r="8" spans="1:7" x14ac:dyDescent="0.3">
      <c r="A8" s="57">
        <v>44013</v>
      </c>
      <c r="B8">
        <v>7</v>
      </c>
      <c r="C8">
        <v>22</v>
      </c>
      <c r="D8">
        <v>1</v>
      </c>
      <c r="E8">
        <v>23</v>
      </c>
      <c r="F8">
        <v>0</v>
      </c>
      <c r="G8">
        <v>23</v>
      </c>
    </row>
    <row r="9" spans="1:7" x14ac:dyDescent="0.3">
      <c r="A9" s="57">
        <v>44044</v>
      </c>
      <c r="B9">
        <v>8</v>
      </c>
      <c r="C9">
        <v>21</v>
      </c>
      <c r="D9">
        <v>0</v>
      </c>
      <c r="E9">
        <v>21</v>
      </c>
      <c r="F9">
        <v>0</v>
      </c>
      <c r="G9">
        <v>21</v>
      </c>
    </row>
    <row r="10" spans="1:7" x14ac:dyDescent="0.3">
      <c r="A10" s="57">
        <v>44075</v>
      </c>
      <c r="B10">
        <v>9</v>
      </c>
      <c r="C10">
        <v>21</v>
      </c>
      <c r="D10">
        <v>1</v>
      </c>
      <c r="E10">
        <v>22</v>
      </c>
      <c r="F10">
        <v>0</v>
      </c>
      <c r="G10">
        <v>22</v>
      </c>
    </row>
    <row r="11" spans="1:7" x14ac:dyDescent="0.3">
      <c r="A11" s="57">
        <v>44105</v>
      </c>
      <c r="B11">
        <v>10</v>
      </c>
      <c r="C11">
        <v>22</v>
      </c>
      <c r="D11">
        <v>0</v>
      </c>
      <c r="E11">
        <v>22</v>
      </c>
      <c r="F11">
        <v>0</v>
      </c>
      <c r="G11">
        <v>22</v>
      </c>
    </row>
    <row r="12" spans="1:7" x14ac:dyDescent="0.3">
      <c r="A12" s="57">
        <v>44136</v>
      </c>
      <c r="B12">
        <v>11</v>
      </c>
      <c r="C12">
        <v>19</v>
      </c>
      <c r="D12">
        <v>2</v>
      </c>
      <c r="E12">
        <v>21</v>
      </c>
      <c r="F12">
        <v>0</v>
      </c>
      <c r="G12">
        <v>21</v>
      </c>
    </row>
    <row r="13" spans="1:7" x14ac:dyDescent="0.3">
      <c r="A13" s="57">
        <v>44166</v>
      </c>
      <c r="B13">
        <v>12</v>
      </c>
      <c r="C13">
        <v>21</v>
      </c>
      <c r="D13">
        <v>2</v>
      </c>
      <c r="E13">
        <v>23</v>
      </c>
      <c r="F13">
        <v>0</v>
      </c>
      <c r="G13">
        <v>23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EA337-221E-4C30-AB47-D77AC0A4B6BF}">
  <sheetPr>
    <tabColor rgb="FF92D050"/>
  </sheetPr>
  <dimension ref="A1:D5"/>
  <sheetViews>
    <sheetView workbookViewId="0">
      <selection activeCell="M36" sqref="M36"/>
    </sheetView>
  </sheetViews>
  <sheetFormatPr defaultRowHeight="14.4" x14ac:dyDescent="0.3"/>
  <cols>
    <col min="1" max="1" width="4" bestFit="1" customWidth="1"/>
    <col min="2" max="2" width="9.6640625" bestFit="1" customWidth="1"/>
    <col min="3" max="3" width="16.109375" bestFit="1" customWidth="1"/>
  </cols>
  <sheetData>
    <row r="1" spans="1:4" x14ac:dyDescent="0.3">
      <c r="A1" t="s">
        <v>33</v>
      </c>
      <c r="B1" t="s">
        <v>359</v>
      </c>
      <c r="C1" t="s">
        <v>358</v>
      </c>
      <c r="D1" t="s">
        <v>360</v>
      </c>
    </row>
    <row r="2" spans="1:4" x14ac:dyDescent="0.3">
      <c r="A2">
        <v>10</v>
      </c>
      <c r="B2" s="23">
        <v>0.05</v>
      </c>
      <c r="C2" s="1">
        <v>7.4999999999999997E-2</v>
      </c>
      <c r="D2" s="23">
        <v>0.05</v>
      </c>
    </row>
    <row r="3" spans="1:4" x14ac:dyDescent="0.3">
      <c r="A3">
        <v>40</v>
      </c>
      <c r="B3" s="23">
        <v>0.03</v>
      </c>
      <c r="C3" s="23">
        <v>0.03</v>
      </c>
      <c r="D3" s="23">
        <v>0.03</v>
      </c>
    </row>
    <row r="4" spans="1:4" x14ac:dyDescent="0.3">
      <c r="A4">
        <v>50</v>
      </c>
      <c r="B4" s="23">
        <v>0.04</v>
      </c>
      <c r="C4" s="23">
        <v>0.04</v>
      </c>
      <c r="D4" s="23">
        <v>0.04</v>
      </c>
    </row>
    <row r="5" spans="1:4" x14ac:dyDescent="0.3">
      <c r="A5">
        <v>60</v>
      </c>
      <c r="B5" s="23">
        <v>0.06</v>
      </c>
      <c r="C5" s="23">
        <v>0.06</v>
      </c>
      <c r="D5" s="23">
        <v>0.06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Calculations</vt:lpstr>
      <vt:lpstr>Calculated Wages (small sample)</vt:lpstr>
      <vt:lpstr>EE Info</vt:lpstr>
      <vt:lpstr>EE Info (ALL)</vt:lpstr>
      <vt:lpstr>Calculated Wages (ALL)</vt:lpstr>
      <vt:lpstr>OT &amp; Lost Time Rate</vt:lpstr>
      <vt:lpstr>2020 Paid Days &amp; Holidays</vt:lpstr>
      <vt:lpstr>FY2020 Paid Days &amp; Holidays</vt:lpstr>
      <vt:lpstr>OT &amp; Lost Time Rates</vt:lpstr>
      <vt:lpstr>Seasonal Rate</vt:lpstr>
      <vt:lpstr>2020 Paid Days &amp; Holidays by WH</vt:lpstr>
      <vt:lpstr>Diff_LU</vt:lpstr>
      <vt:lpstr>WH_LU</vt:lpstr>
      <vt:lpstr>Dept_LU</vt:lpstr>
      <vt:lpstr>VacationDay-Hrly</vt:lpstr>
      <vt:lpstr>VacationDay-Salary</vt:lpstr>
      <vt:lpstr>IL-Vac Coverage</vt:lpstr>
      <vt:lpstr>IL-Vac Coverage Factor</vt:lpstr>
      <vt:lpstr>Review Rate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Joris So</dc:creator>
  <cp:lastModifiedBy>Joris So</cp:lastModifiedBy>
  <dcterms:created xsi:type="dcterms:W3CDTF">2020-05-20T20:49:00Z</dcterms:created>
  <dcterms:modified xsi:type="dcterms:W3CDTF">2020-07-31T23:01:36Z</dcterms:modified>
</cp:coreProperties>
</file>