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hidePivotFieldList="1"/>
  <mc:AlternateContent xmlns:mc="http://schemas.openxmlformats.org/markup-compatibility/2006">
    <mc:Choice Requires="x15">
      <x15ac:absPath xmlns:x15ac="http://schemas.microsoft.com/office/spreadsheetml/2010/11/ac" url="C:\Users\Keith\Documents\EDNA Power BI\Workouts\Excel\"/>
    </mc:Choice>
  </mc:AlternateContent>
  <xr:revisionPtr revIDLastSave="0" documentId="13_ncr:1_{9AB8751D-942E-499B-BA72-F9331311C43B}" xr6:coauthVersionLast="47" xr6:coauthVersionMax="47" xr10:uidLastSave="{00000000-0000-0000-0000-000000000000}"/>
  <bookViews>
    <workbookView xWindow="-108" yWindow="-108" windowWidth="23256" windowHeight="12456" tabRatio="944" firstSheet="3" activeTab="3" xr2:uid="{00000000-000D-0000-FFFF-FFFF00000000}"/>
  </bookViews>
  <sheets>
    <sheet name="Xammal Miqdar" sheetId="1" state="hidden" r:id="rId1"/>
    <sheet name="Challence#24Cover" sheetId="19" r:id="rId2"/>
    <sheet name="RecipeContents" sheetId="14" r:id="rId3"/>
    <sheet name="ReadytouseProducts" sheetId="16" r:id="rId4"/>
    <sheet name="Purchased_Ingredients" sheetId="8" r:id="rId5"/>
    <sheet name="Recipe_Cost_Calculator" sheetId="9" r:id="rId6"/>
    <sheet name="Recipe_Analysis_Pivot_Tables" sheetId="15" r:id="rId7"/>
    <sheet name="Dish_Cost_Report" sheetId="18" r:id="rId8"/>
    <sheet name="Xammal Mebleg" sheetId="3" state="hidden" r:id="rId9"/>
  </sheets>
  <externalReferences>
    <externalReference r:id="rId10"/>
    <externalReference r:id="rId11"/>
  </externalReferences>
  <definedNames>
    <definedName name="_xlnm._FilterDatabase" localSheetId="4" hidden="1">Purchased_Ingredients!$A$1:$F$128</definedName>
    <definedName name="_xlnm._FilterDatabase" localSheetId="3" hidden="1">ReadytouseProducts!$A$1:$F$28</definedName>
    <definedName name="_xlnm._FilterDatabase" localSheetId="8" hidden="1">'Xammal Mebleg'!$A$1:$AA$139</definedName>
    <definedName name="_xlnm._FilterDatabase" localSheetId="0" hidden="1">'Xammal Miqdar'!$A$1:$AS$131</definedName>
    <definedName name="Dish">INDEX(ReadytouseProducts!$J$2:$J$28, MATCH(Dish_Cost_Report!$C$7,ReadytouseProducts!$D$2:$D$28,0))</definedName>
    <definedName name="Flag">INDEX(#REF!,MATCH(#REF!,#REF!,0))</definedName>
    <definedName name="PlayersPictures" localSheetId="1">INDEX([1]DATA!$O$2:$O$337,MATCH([1]Research!$B$1,[1]DATA!$C$2:$C$337,0))</definedName>
    <definedName name="PlayersPictures">INDEX(#REF!,MATCH(#REF!,#REF!,0))</definedName>
    <definedName name="_xlnm.Print_Area" localSheetId="7">Dish_Cost_Report!$A$1:$I$68</definedName>
    <definedName name="_xlnm.Print_Area" localSheetId="4">Ingredients[#All]</definedName>
    <definedName name="_xlnm.Print_Area" localSheetId="3">ReadytouseProducts!$A$1:$J$28</definedName>
    <definedName name="_xlnm.Print_Area" localSheetId="6">Recipe_Analysis_Pivot_Tables!$B$2:$F$279</definedName>
    <definedName name="_xlnm.Print_Area" localSheetId="5">RecipeCostCalculator[#All]</definedName>
    <definedName name="_xlnm.Print_Area" localSheetId="2">RecipeContents!$A$1:$AI$17</definedName>
    <definedName name="_xlnm.Print_Titles" localSheetId="7">Dish_Cost_Report!$1:$1</definedName>
    <definedName name="_xlnm.Print_Titles" localSheetId="4">Purchased_Ingredients!$1:$1</definedName>
    <definedName name="_xlnm.Print_Titles" localSheetId="3">ReadytouseProducts!$1:$1</definedName>
    <definedName name="_xlnm.Print_Titles" localSheetId="6">Recipe_Analysis_Pivot_Tables!$2:$2</definedName>
    <definedName name="_xlnm.Print_Titles" localSheetId="5">Recipe_Cost_Calculator!$1:$1</definedName>
    <definedName name="_xlnm.Print_Titles" localSheetId="0">'Xammal Miqdar'!$1:$1</definedName>
    <definedName name="Slicer_READY_PRODUCT">#N/A</definedName>
    <definedName name="TestPicture" localSheetId="1">INDEX([1]DATA!$O$2:$O$337,MATCH([1]Research!$B$1,[1]DATA!$C$2:$C$337,0))</definedName>
    <definedName name="TestPicture">INDEX(#REF!,MATCH(#REF!,#REF!,0))</definedName>
  </definedNames>
  <calcPr calcId="191028"/>
  <pivotCaches>
    <pivotCache cacheId="0" r:id="rId12"/>
  </pivotCaches>
  <extLst>
    <ext xmlns:x14="http://schemas.microsoft.com/office/spreadsheetml/2009/9/main" uri="{BBE1A952-AA13-448e-AADC-164F8A28A991}">
      <x14:slicerCaches>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8" l="1" a="1"/>
  <c r="B20" i="18" s="1"/>
  <c r="C20" i="18" s="1" a="1"/>
  <c r="C20" i="18" s="1"/>
  <c r="C9" i="18"/>
  <c r="I2" i="18"/>
  <c r="D40" i="18" a="1"/>
  <c r="D40" i="18" s="1"/>
  <c r="D41" i="18" a="1"/>
  <c r="D41" i="18" s="1"/>
  <c r="D42" i="18" a="1"/>
  <c r="D42" i="18" s="1"/>
  <c r="D43" i="18" a="1"/>
  <c r="D43" i="18" s="1"/>
  <c r="D44" i="18" a="1"/>
  <c r="D44" i="18" s="1"/>
  <c r="D45" i="18" a="1"/>
  <c r="D45" i="18" s="1"/>
  <c r="D46" i="18" a="1"/>
  <c r="D46" i="18" s="1"/>
  <c r="C40" i="18" a="1"/>
  <c r="C40" i="18" s="1"/>
  <c r="C41" i="18" a="1"/>
  <c r="C41" i="18" s="1"/>
  <c r="C42" i="18" a="1"/>
  <c r="C42" i="18" s="1"/>
  <c r="C43" i="18" a="1"/>
  <c r="C43" i="18" s="1"/>
  <c r="C44" i="18" a="1"/>
  <c r="C44" i="18" s="1"/>
  <c r="C45" i="18" a="1"/>
  <c r="C45" i="18" s="1"/>
  <c r="C46" i="18" a="1"/>
  <c r="C46" i="18" s="1"/>
  <c r="D32" i="18" l="1" a="1"/>
  <c r="D32" i="18" s="1"/>
  <c r="C34" i="18" a="1"/>
  <c r="C34" i="18" s="1"/>
  <c r="D33" i="18" a="1"/>
  <c r="D33" i="18" s="1"/>
  <c r="C35" i="18" a="1"/>
  <c r="C35" i="18" s="1"/>
  <c r="D34" i="18" a="1"/>
  <c r="D34" i="18" s="1"/>
  <c r="C39" i="18" a="1"/>
  <c r="C39" i="18" s="1"/>
  <c r="C33" i="18" a="1"/>
  <c r="C33" i="18" s="1"/>
  <c r="C32" i="18" a="1"/>
  <c r="C32" i="18" s="1"/>
  <c r="D39" i="18" a="1"/>
  <c r="D39" i="18" s="1"/>
  <c r="D38" i="18" a="1"/>
  <c r="D38" i="18" s="1"/>
  <c r="C38" i="18" a="1"/>
  <c r="C38" i="18" s="1"/>
  <c r="D37" i="18" a="1"/>
  <c r="D37" i="18" s="1"/>
  <c r="C37" i="18" a="1"/>
  <c r="C37" i="18" s="1"/>
  <c r="D36" i="18" a="1"/>
  <c r="D36" i="18" s="1"/>
  <c r="C36" i="18" a="1"/>
  <c r="C36" i="18" s="1"/>
  <c r="D35" i="18" a="1"/>
  <c r="D35" i="18" s="1"/>
  <c r="D30" i="18" a="1"/>
  <c r="D30" i="18" s="1"/>
  <c r="D31" i="18" a="1"/>
  <c r="D31" i="18" s="1"/>
  <c r="C30" i="18" a="1"/>
  <c r="C30" i="18" s="1"/>
  <c r="C31" i="18" a="1"/>
  <c r="C31" i="18" s="1"/>
  <c r="C24" i="18" a="1"/>
  <c r="C24" i="18" s="1"/>
  <c r="C23" i="18" a="1"/>
  <c r="C23" i="18" s="1"/>
  <c r="C22" i="18" a="1"/>
  <c r="C22" i="18" s="1"/>
  <c r="C29" i="18" a="1"/>
  <c r="C29" i="18" s="1"/>
  <c r="C21" i="18" a="1"/>
  <c r="C21" i="18" s="1"/>
  <c r="C25" i="18" a="1"/>
  <c r="C25" i="18" s="1"/>
  <c r="C28" i="18" a="1"/>
  <c r="C28" i="18" s="1"/>
  <c r="C27" i="18" a="1"/>
  <c r="C27" i="18" s="1"/>
  <c r="C26" i="18" a="1"/>
  <c r="C26" i="18" s="1"/>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E56" i="18"/>
  <c r="C5" i="18"/>
  <c r="N3" i="18" a="1"/>
  <c r="N3" i="18" s="1"/>
  <c r="M3" i="18" a="1"/>
  <c r="M3" i="18" s="1"/>
  <c r="E32" i="18" l="1"/>
  <c r="E36" i="18"/>
  <c r="E40" i="18"/>
  <c r="E44" i="18"/>
  <c r="E33" i="18"/>
  <c r="E31" i="18"/>
  <c r="E35" i="18"/>
  <c r="E43" i="18"/>
  <c r="E45" i="18"/>
  <c r="E30" i="18"/>
  <c r="E34" i="18"/>
  <c r="E38" i="18"/>
  <c r="E42" i="18"/>
  <c r="E46" i="18"/>
  <c r="B2" i="16" l="1"/>
  <c r="G2" i="9"/>
  <c r="G3" i="9"/>
  <c r="G4" i="9"/>
  <c r="G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D21" i="18" s="1" a="1"/>
  <c r="D21" i="18" s="1"/>
  <c r="E21" i="18" s="1"/>
  <c r="G172" i="9"/>
  <c r="D22" i="18" s="1" a="1"/>
  <c r="D22" i="18" s="1"/>
  <c r="E22" i="18" s="1"/>
  <c r="G173" i="9"/>
  <c r="D23" i="18" s="1" a="1"/>
  <c r="D23" i="18" s="1"/>
  <c r="E23" i="18" s="1"/>
  <c r="G174" i="9"/>
  <c r="D24" i="18" s="1" a="1"/>
  <c r="D24" i="18" s="1"/>
  <c r="G175" i="9"/>
  <c r="D25" i="18" s="1" a="1"/>
  <c r="D25" i="18" s="1"/>
  <c r="E25" i="18" s="1"/>
  <c r="G176" i="9"/>
  <c r="D26" i="18" s="1" a="1"/>
  <c r="D26" i="18" s="1"/>
  <c r="G177" i="9"/>
  <c r="D27" i="18" s="1" a="1"/>
  <c r="D27" i="18" s="1"/>
  <c r="E27" i="18" s="1"/>
  <c r="G178" i="9"/>
  <c r="D28" i="18" s="1" a="1"/>
  <c r="D28" i="18" s="1"/>
  <c r="G179" i="9"/>
  <c r="D29" i="18" s="1" a="1"/>
  <c r="D29" i="18" s="1"/>
  <c r="E29" i="18" s="1"/>
  <c r="G180" i="9"/>
  <c r="D20" i="18" s="1" a="1"/>
  <c r="D20" i="18" s="1"/>
  <c r="E20" i="18" s="1"/>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F2" i="9"/>
  <c r="F3" i="9"/>
  <c r="F4" i="9"/>
  <c r="F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B2" i="8" l="1"/>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H50" i="9" l="1"/>
  <c r="H51" i="9"/>
  <c r="H52" i="9"/>
  <c r="H53" i="9"/>
  <c r="H54" i="9"/>
  <c r="H55" i="9"/>
  <c r="H56" i="9"/>
  <c r="H57" i="9"/>
  <c r="H58" i="9"/>
  <c r="H59" i="9"/>
  <c r="H60" i="9"/>
  <c r="H251" i="9" l="1"/>
  <c r="H250" i="9"/>
  <c r="H249" i="9"/>
  <c r="H248" i="9"/>
  <c r="H247" i="9"/>
  <c r="H246" i="9"/>
  <c r="H245" i="9"/>
  <c r="H244" i="9"/>
  <c r="H243" i="9"/>
  <c r="H16" i="16" s="1"/>
  <c r="H241" i="9"/>
  <c r="H242" i="9"/>
  <c r="H240" i="9"/>
  <c r="H239" i="9"/>
  <c r="H238" i="9"/>
  <c r="H235" i="9"/>
  <c r="H236" i="9"/>
  <c r="H237" i="9"/>
  <c r="H234" i="9"/>
  <c r="H9" i="16" s="1"/>
  <c r="I9" i="16" l="1"/>
  <c r="I16" i="16"/>
  <c r="H232" i="9"/>
  <c r="H233" i="9"/>
  <c r="H231" i="9"/>
  <c r="H230" i="9"/>
  <c r="H229" i="9"/>
  <c r="H5" i="16" s="1"/>
  <c r="H228" i="9"/>
  <c r="H226" i="9"/>
  <c r="H227" i="9"/>
  <c r="H225" i="9"/>
  <c r="H219" i="9"/>
  <c r="H220" i="9"/>
  <c r="H221" i="9"/>
  <c r="H222" i="9"/>
  <c r="H223" i="9"/>
  <c r="H224" i="9"/>
  <c r="H217" i="9"/>
  <c r="H218" i="9"/>
  <c r="H216" i="9"/>
  <c r="H215" i="9"/>
  <c r="H214" i="9"/>
  <c r="H211" i="9"/>
  <c r="H212" i="9"/>
  <c r="H213" i="9"/>
  <c r="H208" i="9"/>
  <c r="H209" i="9"/>
  <c r="H210" i="9"/>
  <c r="H207" i="9"/>
  <c r="H206" i="9"/>
  <c r="H205" i="9"/>
  <c r="H203" i="9"/>
  <c r="H204" i="9"/>
  <c r="H202" i="9"/>
  <c r="H201" i="9"/>
  <c r="H200" i="9"/>
  <c r="H196" i="9"/>
  <c r="H197" i="9"/>
  <c r="H198" i="9"/>
  <c r="H199" i="9"/>
  <c r="H195" i="9"/>
  <c r="H3" i="16" s="1"/>
  <c r="H194" i="9"/>
  <c r="H2" i="9"/>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A3" i="9"/>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H15" i="16" l="1"/>
  <c r="H22" i="16"/>
  <c r="H11" i="16"/>
  <c r="I11" i="16" s="1"/>
  <c r="H27" i="16"/>
  <c r="I27" i="16" s="1"/>
  <c r="H18" i="16"/>
  <c r="I18" i="16" s="1"/>
  <c r="H24" i="16"/>
  <c r="I24" i="16" s="1"/>
  <c r="H25" i="16"/>
  <c r="I25" i="16" s="1"/>
  <c r="H6" i="16"/>
  <c r="I6" i="16" s="1"/>
  <c r="H23" i="16"/>
  <c r="I23" i="16" s="1"/>
  <c r="H19" i="16"/>
  <c r="I19" i="16" s="1"/>
  <c r="H13" i="16"/>
  <c r="I13" i="16" s="1"/>
  <c r="H8" i="16"/>
  <c r="I8" i="16" s="1"/>
  <c r="H21" i="16"/>
  <c r="I21" i="16" s="1"/>
  <c r="H10" i="16"/>
  <c r="I10" i="16" s="1"/>
  <c r="H12" i="16"/>
  <c r="I12" i="16" s="1"/>
  <c r="H14" i="16"/>
  <c r="I14" i="16" s="1"/>
  <c r="H7" i="16"/>
  <c r="I7" i="16" s="1"/>
  <c r="H26" i="16"/>
  <c r="I26" i="16" s="1"/>
  <c r="H17" i="16"/>
  <c r="I17" i="16" s="1"/>
  <c r="H20" i="16"/>
  <c r="I20" i="16" s="1"/>
  <c r="H4" i="16"/>
  <c r="I4" i="16" s="1"/>
  <c r="H28" i="16"/>
  <c r="I28" i="16" s="1"/>
  <c r="I3" i="16"/>
  <c r="I5" i="16"/>
  <c r="I22" i="16"/>
  <c r="I15" i="16"/>
  <c r="H2" i="16"/>
  <c r="I2" i="16" s="1"/>
  <c r="L3" i="1"/>
  <c r="AE3" i="1" l="1"/>
  <c r="AE4" i="1" s="1"/>
  <c r="AF3" i="1"/>
  <c r="AF4" i="1" s="1"/>
  <c r="AG3" i="1"/>
  <c r="AG4" i="1" s="1"/>
  <c r="AH3" i="1"/>
  <c r="AH4" i="1" s="1"/>
  <c r="AI3" i="1"/>
  <c r="AI4" i="1" s="1"/>
  <c r="AJ3" i="1"/>
  <c r="AJ4" i="1" s="1"/>
  <c r="AK3" i="1"/>
  <c r="AK4" i="1" s="1"/>
  <c r="AL3" i="1"/>
  <c r="AL4" i="1" s="1"/>
  <c r="AD3" i="1"/>
  <c r="AD4" i="1" s="1"/>
  <c r="Y3" i="1"/>
  <c r="Y4" i="1" s="1"/>
  <c r="Z3" i="1"/>
  <c r="Z4" i="1" s="1"/>
  <c r="AA3" i="1"/>
  <c r="AA4" i="1" s="1"/>
  <c r="AB3" i="1"/>
  <c r="AB4" i="1" s="1"/>
  <c r="AC3" i="1"/>
  <c r="AC4" i="1" s="1"/>
  <c r="W3" i="1"/>
  <c r="X3" i="1"/>
  <c r="X4" i="1" s="1"/>
  <c r="AQ3" i="1"/>
  <c r="AR3" i="1"/>
  <c r="AS3" i="1"/>
  <c r="T3" i="1"/>
  <c r="S3" i="1"/>
  <c r="E3" i="1" l="1"/>
  <c r="F3" i="1"/>
  <c r="I3" i="1"/>
  <c r="J3" i="1"/>
  <c r="K3" i="1"/>
  <c r="M3" i="1"/>
  <c r="R3" i="1"/>
  <c r="P3" i="1"/>
  <c r="Q3" i="1"/>
  <c r="N3" i="1"/>
  <c r="O3" i="1"/>
  <c r="U3" i="1"/>
  <c r="V3" i="1"/>
  <c r="F8" i="3" l="1"/>
  <c r="F11" i="3"/>
  <c r="F12" i="3"/>
  <c r="F13" i="3"/>
  <c r="F15" i="3"/>
  <c r="F16" i="3"/>
  <c r="F17" i="3"/>
  <c r="F18" i="3"/>
  <c r="F19" i="3"/>
  <c r="F20" i="3"/>
  <c r="F21" i="3"/>
  <c r="F23" i="3"/>
  <c r="F24" i="3"/>
  <c r="F25" i="3"/>
  <c r="F26" i="3"/>
  <c r="F28" i="3"/>
  <c r="F29" i="3"/>
  <c r="F30" i="3"/>
  <c r="F31" i="3"/>
  <c r="F32" i="3"/>
  <c r="F33"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4" i="3"/>
  <c r="F75" i="3"/>
  <c r="F76" i="3"/>
  <c r="F77" i="3"/>
  <c r="F78" i="3"/>
  <c r="F79" i="3"/>
  <c r="F80"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4" i="3"/>
  <c r="F115" i="3"/>
  <c r="F116" i="3"/>
  <c r="F117" i="3"/>
  <c r="F118" i="3"/>
  <c r="F119" i="3"/>
  <c r="F120" i="3"/>
  <c r="F121" i="3"/>
  <c r="F5" i="3"/>
  <c r="E2" i="3"/>
  <c r="F2" i="3"/>
  <c r="G2" i="3"/>
  <c r="H2" i="3"/>
  <c r="I2" i="3"/>
  <c r="J2" i="3"/>
  <c r="K2" i="3"/>
  <c r="L2" i="3"/>
  <c r="M2" i="3"/>
  <c r="N2" i="3"/>
  <c r="O2" i="3"/>
  <c r="P2" i="3"/>
  <c r="Q2" i="3"/>
  <c r="R2" i="3"/>
  <c r="S2" i="3"/>
  <c r="T2" i="3"/>
  <c r="U2" i="3"/>
  <c r="V2" i="3"/>
  <c r="W2" i="3"/>
  <c r="G6" i="3"/>
  <c r="H6" i="3"/>
  <c r="I6" i="3"/>
  <c r="J6" i="3"/>
  <c r="K6" i="3"/>
  <c r="L6" i="3"/>
  <c r="M6" i="3"/>
  <c r="N6" i="3"/>
  <c r="O6" i="3"/>
  <c r="P6" i="3"/>
  <c r="Q6" i="3"/>
  <c r="R6" i="3"/>
  <c r="S6" i="3"/>
  <c r="T6" i="3"/>
  <c r="U6" i="3"/>
  <c r="V6" i="3"/>
  <c r="W6" i="3"/>
  <c r="G7" i="3"/>
  <c r="H7" i="3"/>
  <c r="I7" i="3"/>
  <c r="J7" i="3"/>
  <c r="K7" i="3"/>
  <c r="L7" i="3"/>
  <c r="M7" i="3"/>
  <c r="N7" i="3"/>
  <c r="O7" i="3"/>
  <c r="P7" i="3"/>
  <c r="Q7" i="3"/>
  <c r="R7" i="3"/>
  <c r="S7" i="3"/>
  <c r="T7" i="3"/>
  <c r="U7" i="3"/>
  <c r="V7" i="3"/>
  <c r="W7" i="3"/>
  <c r="D8" i="3"/>
  <c r="G8" i="3"/>
  <c r="H8" i="3"/>
  <c r="I8" i="3"/>
  <c r="J8" i="3"/>
  <c r="K8" i="3"/>
  <c r="L8" i="3"/>
  <c r="M8" i="3"/>
  <c r="N8" i="3"/>
  <c r="O8" i="3"/>
  <c r="P8" i="3"/>
  <c r="Q8" i="3"/>
  <c r="R8" i="3"/>
  <c r="S8" i="3"/>
  <c r="T8" i="3"/>
  <c r="U8" i="3"/>
  <c r="V8" i="3"/>
  <c r="W8" i="3"/>
  <c r="G9" i="3"/>
  <c r="H9" i="3"/>
  <c r="I9" i="3"/>
  <c r="J9" i="3"/>
  <c r="K9" i="3"/>
  <c r="L9" i="3"/>
  <c r="M9" i="3"/>
  <c r="N9" i="3"/>
  <c r="O9" i="3"/>
  <c r="P9" i="3"/>
  <c r="Q9" i="3"/>
  <c r="R9" i="3"/>
  <c r="S9" i="3"/>
  <c r="T9" i="3"/>
  <c r="U9" i="3"/>
  <c r="V9" i="3"/>
  <c r="W9" i="3"/>
  <c r="G10" i="3"/>
  <c r="H10" i="3"/>
  <c r="I10" i="3"/>
  <c r="J10" i="3"/>
  <c r="K10" i="3"/>
  <c r="L10" i="3"/>
  <c r="M10" i="3"/>
  <c r="N10" i="3"/>
  <c r="O10" i="3"/>
  <c r="P10" i="3"/>
  <c r="Q10" i="3"/>
  <c r="R10" i="3"/>
  <c r="S10" i="3"/>
  <c r="T10" i="3"/>
  <c r="U10" i="3"/>
  <c r="V10" i="3"/>
  <c r="W10" i="3"/>
  <c r="G11" i="3"/>
  <c r="H11" i="3"/>
  <c r="I11" i="3"/>
  <c r="J11" i="3"/>
  <c r="K11" i="3"/>
  <c r="L11" i="3"/>
  <c r="M11" i="3"/>
  <c r="N11" i="3"/>
  <c r="O11" i="3"/>
  <c r="P11" i="3"/>
  <c r="Q11" i="3"/>
  <c r="R11" i="3"/>
  <c r="S11" i="3"/>
  <c r="T11" i="3"/>
  <c r="U11" i="3"/>
  <c r="V11" i="3"/>
  <c r="W11" i="3"/>
  <c r="G12" i="3"/>
  <c r="H12" i="3"/>
  <c r="I12" i="3"/>
  <c r="J12" i="3"/>
  <c r="K12" i="3"/>
  <c r="L12" i="3"/>
  <c r="M12" i="3"/>
  <c r="N12" i="3"/>
  <c r="O12" i="3"/>
  <c r="P12" i="3"/>
  <c r="Q12" i="3"/>
  <c r="R12" i="3"/>
  <c r="S12" i="3"/>
  <c r="T12" i="3"/>
  <c r="U12" i="3"/>
  <c r="V12" i="3"/>
  <c r="W12" i="3"/>
  <c r="G13" i="3"/>
  <c r="H13" i="3"/>
  <c r="I13" i="3"/>
  <c r="J13" i="3"/>
  <c r="K13" i="3"/>
  <c r="L13" i="3"/>
  <c r="M13" i="3"/>
  <c r="N13" i="3"/>
  <c r="O13" i="3"/>
  <c r="P13" i="3"/>
  <c r="Q13" i="3"/>
  <c r="R13" i="3"/>
  <c r="S13" i="3"/>
  <c r="T13" i="3"/>
  <c r="U13" i="3"/>
  <c r="V13" i="3"/>
  <c r="W13" i="3"/>
  <c r="G14" i="3"/>
  <c r="H14" i="3"/>
  <c r="I14" i="3"/>
  <c r="J14" i="3"/>
  <c r="K14" i="3"/>
  <c r="L14" i="3"/>
  <c r="M14" i="3"/>
  <c r="N14" i="3"/>
  <c r="O14" i="3"/>
  <c r="P14" i="3"/>
  <c r="Q14" i="3"/>
  <c r="R14" i="3"/>
  <c r="S14" i="3"/>
  <c r="T14" i="3"/>
  <c r="U14" i="3"/>
  <c r="V14" i="3"/>
  <c r="W14" i="3"/>
  <c r="G15" i="3"/>
  <c r="H15" i="3"/>
  <c r="I15" i="3"/>
  <c r="J15" i="3"/>
  <c r="K15" i="3"/>
  <c r="L15" i="3"/>
  <c r="M15" i="3"/>
  <c r="N15" i="3"/>
  <c r="O15" i="3"/>
  <c r="P15" i="3"/>
  <c r="Q15" i="3"/>
  <c r="R15" i="3"/>
  <c r="S15" i="3"/>
  <c r="T15" i="3"/>
  <c r="U15" i="3"/>
  <c r="V15" i="3"/>
  <c r="W15" i="3"/>
  <c r="G16" i="3"/>
  <c r="H16" i="3"/>
  <c r="I16" i="3"/>
  <c r="J16" i="3"/>
  <c r="K16" i="3"/>
  <c r="L16" i="3"/>
  <c r="M16" i="3"/>
  <c r="N16" i="3"/>
  <c r="O16" i="3"/>
  <c r="P16" i="3"/>
  <c r="Q16" i="3"/>
  <c r="R16" i="3"/>
  <c r="S16" i="3"/>
  <c r="T16" i="3"/>
  <c r="U16" i="3"/>
  <c r="V16" i="3"/>
  <c r="W16" i="3"/>
  <c r="G17" i="3"/>
  <c r="H17" i="3"/>
  <c r="I17" i="3"/>
  <c r="J17" i="3"/>
  <c r="K17" i="3"/>
  <c r="L17" i="3"/>
  <c r="M17" i="3"/>
  <c r="N17" i="3"/>
  <c r="O17" i="3"/>
  <c r="P17" i="3"/>
  <c r="Q17" i="3"/>
  <c r="R17" i="3"/>
  <c r="S17" i="3"/>
  <c r="T17" i="3"/>
  <c r="U17" i="3"/>
  <c r="V17" i="3"/>
  <c r="W17" i="3"/>
  <c r="G18" i="3"/>
  <c r="H18" i="3"/>
  <c r="I18" i="3"/>
  <c r="J18" i="3"/>
  <c r="K18" i="3"/>
  <c r="L18" i="3"/>
  <c r="M18" i="3"/>
  <c r="N18" i="3"/>
  <c r="O18" i="3"/>
  <c r="P18" i="3"/>
  <c r="Q18" i="3"/>
  <c r="R18" i="3"/>
  <c r="S18" i="3"/>
  <c r="T18" i="3"/>
  <c r="U18" i="3"/>
  <c r="V18" i="3"/>
  <c r="W18" i="3"/>
  <c r="G19" i="3"/>
  <c r="H19" i="3"/>
  <c r="I19" i="3"/>
  <c r="J19" i="3"/>
  <c r="K19" i="3"/>
  <c r="L19" i="3"/>
  <c r="M19" i="3"/>
  <c r="N19" i="3"/>
  <c r="O19" i="3"/>
  <c r="P19" i="3"/>
  <c r="Q19" i="3"/>
  <c r="R19" i="3"/>
  <c r="S19" i="3"/>
  <c r="T19" i="3"/>
  <c r="U19" i="3"/>
  <c r="V19" i="3"/>
  <c r="W19" i="3"/>
  <c r="G20" i="3"/>
  <c r="H20" i="3"/>
  <c r="I20" i="3"/>
  <c r="J20" i="3"/>
  <c r="K20" i="3"/>
  <c r="L20" i="3"/>
  <c r="M20" i="3"/>
  <c r="N20" i="3"/>
  <c r="O20" i="3"/>
  <c r="P20" i="3"/>
  <c r="Q20" i="3"/>
  <c r="R20" i="3"/>
  <c r="S20" i="3"/>
  <c r="T20" i="3"/>
  <c r="U20" i="3"/>
  <c r="V20" i="3"/>
  <c r="W20" i="3"/>
  <c r="G21" i="3"/>
  <c r="H21" i="3"/>
  <c r="I21" i="3"/>
  <c r="J21" i="3"/>
  <c r="K21" i="3"/>
  <c r="L21" i="3"/>
  <c r="M21" i="3"/>
  <c r="N21" i="3"/>
  <c r="O21" i="3"/>
  <c r="P21" i="3"/>
  <c r="Q21" i="3"/>
  <c r="R21" i="3"/>
  <c r="S21" i="3"/>
  <c r="T21" i="3"/>
  <c r="U21" i="3"/>
  <c r="V21" i="3"/>
  <c r="W21" i="3"/>
  <c r="G22" i="3"/>
  <c r="H22" i="3"/>
  <c r="I22" i="3"/>
  <c r="J22" i="3"/>
  <c r="K22" i="3"/>
  <c r="L22" i="3"/>
  <c r="M22" i="3"/>
  <c r="N22" i="3"/>
  <c r="O22" i="3"/>
  <c r="P22" i="3"/>
  <c r="Q22" i="3"/>
  <c r="R22" i="3"/>
  <c r="S22" i="3"/>
  <c r="T22" i="3"/>
  <c r="U22" i="3"/>
  <c r="V22" i="3"/>
  <c r="W22" i="3"/>
  <c r="G23" i="3"/>
  <c r="H23" i="3"/>
  <c r="I23" i="3"/>
  <c r="J23" i="3"/>
  <c r="K23" i="3"/>
  <c r="L23" i="3"/>
  <c r="M23" i="3"/>
  <c r="N23" i="3"/>
  <c r="O23" i="3"/>
  <c r="P23" i="3"/>
  <c r="Q23" i="3"/>
  <c r="R23" i="3"/>
  <c r="S23" i="3"/>
  <c r="T23" i="3"/>
  <c r="U23" i="3"/>
  <c r="V23" i="3"/>
  <c r="W23" i="3"/>
  <c r="G24" i="3"/>
  <c r="H24" i="3"/>
  <c r="I24" i="3"/>
  <c r="J24" i="3"/>
  <c r="K24" i="3"/>
  <c r="L24" i="3"/>
  <c r="M24" i="3"/>
  <c r="N24" i="3"/>
  <c r="O24" i="3"/>
  <c r="P24" i="3"/>
  <c r="Q24" i="3"/>
  <c r="R24" i="3"/>
  <c r="S24" i="3"/>
  <c r="T24" i="3"/>
  <c r="U24" i="3"/>
  <c r="V24" i="3"/>
  <c r="W24" i="3"/>
  <c r="G25" i="3"/>
  <c r="H25" i="3"/>
  <c r="I25" i="3"/>
  <c r="J25" i="3"/>
  <c r="K25" i="3"/>
  <c r="L25" i="3"/>
  <c r="M25" i="3"/>
  <c r="N25" i="3"/>
  <c r="O25" i="3"/>
  <c r="P25" i="3"/>
  <c r="Q25" i="3"/>
  <c r="R25" i="3"/>
  <c r="S25" i="3"/>
  <c r="T25" i="3"/>
  <c r="U25" i="3"/>
  <c r="V25" i="3"/>
  <c r="W25" i="3"/>
  <c r="G26" i="3"/>
  <c r="H26" i="3"/>
  <c r="I26" i="3"/>
  <c r="J26" i="3"/>
  <c r="K26" i="3"/>
  <c r="L26" i="3"/>
  <c r="M26" i="3"/>
  <c r="N26" i="3"/>
  <c r="O26" i="3"/>
  <c r="P26" i="3"/>
  <c r="Q26" i="3"/>
  <c r="R26" i="3"/>
  <c r="S26" i="3"/>
  <c r="T26" i="3"/>
  <c r="U26" i="3"/>
  <c r="V26" i="3"/>
  <c r="W26" i="3"/>
  <c r="G27" i="3"/>
  <c r="H27" i="3"/>
  <c r="I27" i="3"/>
  <c r="J27" i="3"/>
  <c r="K27" i="3"/>
  <c r="L27" i="3"/>
  <c r="M27" i="3"/>
  <c r="N27" i="3"/>
  <c r="O27" i="3"/>
  <c r="P27" i="3"/>
  <c r="Q27" i="3"/>
  <c r="R27" i="3"/>
  <c r="S27" i="3"/>
  <c r="T27" i="3"/>
  <c r="U27" i="3"/>
  <c r="V27" i="3"/>
  <c r="W27" i="3"/>
  <c r="G28" i="3"/>
  <c r="H28" i="3"/>
  <c r="I28" i="3"/>
  <c r="J28" i="3"/>
  <c r="K28" i="3"/>
  <c r="L28" i="3"/>
  <c r="M28" i="3"/>
  <c r="N28" i="3"/>
  <c r="O28" i="3"/>
  <c r="P28" i="3"/>
  <c r="Q28" i="3"/>
  <c r="R28" i="3"/>
  <c r="S28" i="3"/>
  <c r="T28" i="3"/>
  <c r="U28" i="3"/>
  <c r="V28" i="3"/>
  <c r="W28" i="3"/>
  <c r="G29" i="3"/>
  <c r="H29" i="3"/>
  <c r="I29" i="3"/>
  <c r="J29" i="3"/>
  <c r="K29" i="3"/>
  <c r="L29" i="3"/>
  <c r="M29" i="3"/>
  <c r="N29" i="3"/>
  <c r="O29" i="3"/>
  <c r="P29" i="3"/>
  <c r="Q29" i="3"/>
  <c r="R29" i="3"/>
  <c r="S29" i="3"/>
  <c r="T29" i="3"/>
  <c r="U29" i="3"/>
  <c r="V29" i="3"/>
  <c r="W29" i="3"/>
  <c r="G30" i="3"/>
  <c r="H30" i="3"/>
  <c r="I30" i="3"/>
  <c r="J30" i="3"/>
  <c r="K30" i="3"/>
  <c r="L30" i="3"/>
  <c r="M30" i="3"/>
  <c r="N30" i="3"/>
  <c r="O30" i="3"/>
  <c r="P30" i="3"/>
  <c r="Q30" i="3"/>
  <c r="R30" i="3"/>
  <c r="S30" i="3"/>
  <c r="T30" i="3"/>
  <c r="U30" i="3"/>
  <c r="V30" i="3"/>
  <c r="W30" i="3"/>
  <c r="G31" i="3"/>
  <c r="H31" i="3"/>
  <c r="I31" i="3"/>
  <c r="J31" i="3"/>
  <c r="K31" i="3"/>
  <c r="L31" i="3"/>
  <c r="M31" i="3"/>
  <c r="N31" i="3"/>
  <c r="O31" i="3"/>
  <c r="P31" i="3"/>
  <c r="Q31" i="3"/>
  <c r="R31" i="3"/>
  <c r="S31" i="3"/>
  <c r="T31" i="3"/>
  <c r="U31" i="3"/>
  <c r="V31" i="3"/>
  <c r="W31" i="3"/>
  <c r="G32" i="3"/>
  <c r="H32" i="3"/>
  <c r="I32" i="3"/>
  <c r="J32" i="3"/>
  <c r="K32" i="3"/>
  <c r="L32" i="3"/>
  <c r="M32" i="3"/>
  <c r="N32" i="3"/>
  <c r="O32" i="3"/>
  <c r="P32" i="3"/>
  <c r="Q32" i="3"/>
  <c r="R32" i="3"/>
  <c r="S32" i="3"/>
  <c r="T32" i="3"/>
  <c r="U32" i="3"/>
  <c r="V32" i="3"/>
  <c r="W32" i="3"/>
  <c r="G33" i="3"/>
  <c r="H33" i="3"/>
  <c r="I33" i="3"/>
  <c r="J33" i="3"/>
  <c r="K33" i="3"/>
  <c r="L33" i="3"/>
  <c r="M33" i="3"/>
  <c r="N33" i="3"/>
  <c r="O33" i="3"/>
  <c r="P33" i="3"/>
  <c r="Q33" i="3"/>
  <c r="R33" i="3"/>
  <c r="S33" i="3"/>
  <c r="T33" i="3"/>
  <c r="U33" i="3"/>
  <c r="V33" i="3"/>
  <c r="W33" i="3"/>
  <c r="G34" i="3"/>
  <c r="H34" i="3"/>
  <c r="I34" i="3"/>
  <c r="J34" i="3"/>
  <c r="K34" i="3"/>
  <c r="L34" i="3"/>
  <c r="M34" i="3"/>
  <c r="N34" i="3"/>
  <c r="O34" i="3"/>
  <c r="P34" i="3"/>
  <c r="Q34" i="3"/>
  <c r="R34" i="3"/>
  <c r="S34" i="3"/>
  <c r="T34" i="3"/>
  <c r="U34" i="3"/>
  <c r="V34" i="3"/>
  <c r="W34" i="3"/>
  <c r="G35" i="3"/>
  <c r="H35" i="3"/>
  <c r="I35" i="3"/>
  <c r="J35" i="3"/>
  <c r="K35" i="3"/>
  <c r="L35" i="3"/>
  <c r="M35" i="3"/>
  <c r="N35" i="3"/>
  <c r="O35" i="3"/>
  <c r="P35" i="3"/>
  <c r="Q35" i="3"/>
  <c r="R35" i="3"/>
  <c r="S35" i="3"/>
  <c r="T35" i="3"/>
  <c r="U35" i="3"/>
  <c r="V35" i="3"/>
  <c r="W35" i="3"/>
  <c r="G36" i="3"/>
  <c r="H36" i="3"/>
  <c r="I36" i="3"/>
  <c r="J36" i="3"/>
  <c r="K36" i="3"/>
  <c r="L36" i="3"/>
  <c r="M36" i="3"/>
  <c r="N36" i="3"/>
  <c r="O36" i="3"/>
  <c r="P36" i="3"/>
  <c r="Q36" i="3"/>
  <c r="R36" i="3"/>
  <c r="S36" i="3"/>
  <c r="T36" i="3"/>
  <c r="U36" i="3"/>
  <c r="V36" i="3"/>
  <c r="W36" i="3"/>
  <c r="G37" i="3"/>
  <c r="H37" i="3"/>
  <c r="I37" i="3"/>
  <c r="J37" i="3"/>
  <c r="K37" i="3"/>
  <c r="L37" i="3"/>
  <c r="M37" i="3"/>
  <c r="N37" i="3"/>
  <c r="O37" i="3"/>
  <c r="P37" i="3"/>
  <c r="Q37" i="3"/>
  <c r="R37" i="3"/>
  <c r="S37" i="3"/>
  <c r="T37" i="3"/>
  <c r="U37" i="3"/>
  <c r="V37" i="3"/>
  <c r="W37" i="3"/>
  <c r="G38" i="3"/>
  <c r="H38" i="3"/>
  <c r="I38" i="3"/>
  <c r="J38" i="3"/>
  <c r="K38" i="3"/>
  <c r="L38" i="3"/>
  <c r="M38" i="3"/>
  <c r="N38" i="3"/>
  <c r="O38" i="3"/>
  <c r="P38" i="3"/>
  <c r="Q38" i="3"/>
  <c r="R38" i="3"/>
  <c r="S38" i="3"/>
  <c r="T38" i="3"/>
  <c r="U38" i="3"/>
  <c r="V38" i="3"/>
  <c r="W38" i="3"/>
  <c r="G39" i="3"/>
  <c r="H39" i="3"/>
  <c r="I39" i="3"/>
  <c r="J39" i="3"/>
  <c r="K39" i="3"/>
  <c r="L39" i="3"/>
  <c r="M39" i="3"/>
  <c r="N39" i="3"/>
  <c r="O39" i="3"/>
  <c r="P39" i="3"/>
  <c r="Q39" i="3"/>
  <c r="R39" i="3"/>
  <c r="S39" i="3"/>
  <c r="T39" i="3"/>
  <c r="U39" i="3"/>
  <c r="V39" i="3"/>
  <c r="W39" i="3"/>
  <c r="G40" i="3"/>
  <c r="H40" i="3"/>
  <c r="I40" i="3"/>
  <c r="J40" i="3"/>
  <c r="K40" i="3"/>
  <c r="L40" i="3"/>
  <c r="M40" i="3"/>
  <c r="N40" i="3"/>
  <c r="O40" i="3"/>
  <c r="P40" i="3"/>
  <c r="Q40" i="3"/>
  <c r="R40" i="3"/>
  <c r="S40" i="3"/>
  <c r="T40" i="3"/>
  <c r="U40" i="3"/>
  <c r="V40" i="3"/>
  <c r="W40" i="3"/>
  <c r="G41" i="3"/>
  <c r="H41" i="3"/>
  <c r="I41" i="3"/>
  <c r="J41" i="3"/>
  <c r="K41" i="3"/>
  <c r="L41" i="3"/>
  <c r="M41" i="3"/>
  <c r="N41" i="3"/>
  <c r="O41" i="3"/>
  <c r="P41" i="3"/>
  <c r="Q41" i="3"/>
  <c r="R41" i="3"/>
  <c r="S41" i="3"/>
  <c r="T41" i="3"/>
  <c r="U41" i="3"/>
  <c r="V41" i="3"/>
  <c r="W41" i="3"/>
  <c r="G42" i="3"/>
  <c r="H42" i="3"/>
  <c r="I42" i="3"/>
  <c r="J42" i="3"/>
  <c r="K42" i="3"/>
  <c r="L42" i="3"/>
  <c r="M42" i="3"/>
  <c r="N42" i="3"/>
  <c r="O42" i="3"/>
  <c r="P42" i="3"/>
  <c r="Q42" i="3"/>
  <c r="R42" i="3"/>
  <c r="S42" i="3"/>
  <c r="T42" i="3"/>
  <c r="U42" i="3"/>
  <c r="V42" i="3"/>
  <c r="W42" i="3"/>
  <c r="G43" i="3"/>
  <c r="H43" i="3"/>
  <c r="I43" i="3"/>
  <c r="J43" i="3"/>
  <c r="K43" i="3"/>
  <c r="L43" i="3"/>
  <c r="M43" i="3"/>
  <c r="N43" i="3"/>
  <c r="O43" i="3"/>
  <c r="P43" i="3"/>
  <c r="Q43" i="3"/>
  <c r="R43" i="3"/>
  <c r="S43" i="3"/>
  <c r="T43" i="3"/>
  <c r="U43" i="3"/>
  <c r="V43" i="3"/>
  <c r="W43" i="3"/>
  <c r="G44" i="3"/>
  <c r="H44" i="3"/>
  <c r="I44" i="3"/>
  <c r="J44" i="3"/>
  <c r="K44" i="3"/>
  <c r="L44" i="3"/>
  <c r="M44" i="3"/>
  <c r="N44" i="3"/>
  <c r="O44" i="3"/>
  <c r="P44" i="3"/>
  <c r="Q44" i="3"/>
  <c r="R44" i="3"/>
  <c r="S44" i="3"/>
  <c r="T44" i="3"/>
  <c r="U44" i="3"/>
  <c r="V44" i="3"/>
  <c r="W44" i="3"/>
  <c r="G45" i="3"/>
  <c r="H45" i="3"/>
  <c r="I45" i="3"/>
  <c r="J45" i="3"/>
  <c r="K45" i="3"/>
  <c r="L45" i="3"/>
  <c r="M45" i="3"/>
  <c r="N45" i="3"/>
  <c r="O45" i="3"/>
  <c r="P45" i="3"/>
  <c r="Q45" i="3"/>
  <c r="R45" i="3"/>
  <c r="S45" i="3"/>
  <c r="T45" i="3"/>
  <c r="U45" i="3"/>
  <c r="V45" i="3"/>
  <c r="W45" i="3"/>
  <c r="G46" i="3"/>
  <c r="H46" i="3"/>
  <c r="I46" i="3"/>
  <c r="J46" i="3"/>
  <c r="K46" i="3"/>
  <c r="L46" i="3"/>
  <c r="M46" i="3"/>
  <c r="N46" i="3"/>
  <c r="O46" i="3"/>
  <c r="P46" i="3"/>
  <c r="Q46" i="3"/>
  <c r="R46" i="3"/>
  <c r="S46" i="3"/>
  <c r="T46" i="3"/>
  <c r="U46" i="3"/>
  <c r="V46" i="3"/>
  <c r="W46" i="3"/>
  <c r="G47" i="3"/>
  <c r="H47" i="3"/>
  <c r="I47" i="3"/>
  <c r="J47" i="3"/>
  <c r="K47" i="3"/>
  <c r="L47" i="3"/>
  <c r="M47" i="3"/>
  <c r="N47" i="3"/>
  <c r="O47" i="3"/>
  <c r="P47" i="3"/>
  <c r="Q47" i="3"/>
  <c r="R47" i="3"/>
  <c r="S47" i="3"/>
  <c r="T47" i="3"/>
  <c r="U47" i="3"/>
  <c r="V47" i="3"/>
  <c r="W47" i="3"/>
  <c r="G48" i="3"/>
  <c r="H48" i="3"/>
  <c r="I48" i="3"/>
  <c r="J48" i="3"/>
  <c r="K48" i="3"/>
  <c r="L48" i="3"/>
  <c r="M48" i="3"/>
  <c r="N48" i="3"/>
  <c r="O48" i="3"/>
  <c r="P48" i="3"/>
  <c r="Q48" i="3"/>
  <c r="R48" i="3"/>
  <c r="S48" i="3"/>
  <c r="T48" i="3"/>
  <c r="U48" i="3"/>
  <c r="V48" i="3"/>
  <c r="W48" i="3"/>
  <c r="G49" i="3"/>
  <c r="H49" i="3"/>
  <c r="I49" i="3"/>
  <c r="J49" i="3"/>
  <c r="K49" i="3"/>
  <c r="L49" i="3"/>
  <c r="M49" i="3"/>
  <c r="N49" i="3"/>
  <c r="O49" i="3"/>
  <c r="P49" i="3"/>
  <c r="Q49" i="3"/>
  <c r="R49" i="3"/>
  <c r="S49" i="3"/>
  <c r="T49" i="3"/>
  <c r="U49" i="3"/>
  <c r="V49" i="3"/>
  <c r="W49" i="3"/>
  <c r="G50" i="3"/>
  <c r="H50" i="3"/>
  <c r="I50" i="3"/>
  <c r="J50" i="3"/>
  <c r="K50" i="3"/>
  <c r="L50" i="3"/>
  <c r="M50" i="3"/>
  <c r="N50" i="3"/>
  <c r="O50" i="3"/>
  <c r="P50" i="3"/>
  <c r="Q50" i="3"/>
  <c r="R50" i="3"/>
  <c r="S50" i="3"/>
  <c r="T50" i="3"/>
  <c r="U50" i="3"/>
  <c r="V50" i="3"/>
  <c r="W50" i="3"/>
  <c r="G51" i="3"/>
  <c r="H51" i="3"/>
  <c r="I51" i="3"/>
  <c r="J51" i="3"/>
  <c r="K51" i="3"/>
  <c r="L51" i="3"/>
  <c r="M51" i="3"/>
  <c r="N51" i="3"/>
  <c r="O51" i="3"/>
  <c r="P51" i="3"/>
  <c r="Q51" i="3"/>
  <c r="R51" i="3"/>
  <c r="S51" i="3"/>
  <c r="T51" i="3"/>
  <c r="U51" i="3"/>
  <c r="V51" i="3"/>
  <c r="W51" i="3"/>
  <c r="G52" i="3"/>
  <c r="H52" i="3"/>
  <c r="I52" i="3"/>
  <c r="J52" i="3"/>
  <c r="K52" i="3"/>
  <c r="L52" i="3"/>
  <c r="M52" i="3"/>
  <c r="N52" i="3"/>
  <c r="O52" i="3"/>
  <c r="P52" i="3"/>
  <c r="Q52" i="3"/>
  <c r="R52" i="3"/>
  <c r="S52" i="3"/>
  <c r="T52" i="3"/>
  <c r="U52" i="3"/>
  <c r="V52" i="3"/>
  <c r="W52" i="3"/>
  <c r="G53" i="3"/>
  <c r="H53" i="3"/>
  <c r="I53" i="3"/>
  <c r="J53" i="3"/>
  <c r="K53" i="3"/>
  <c r="L53" i="3"/>
  <c r="M53" i="3"/>
  <c r="N53" i="3"/>
  <c r="O53" i="3"/>
  <c r="P53" i="3"/>
  <c r="Q53" i="3"/>
  <c r="R53" i="3"/>
  <c r="S53" i="3"/>
  <c r="T53" i="3"/>
  <c r="U53" i="3"/>
  <c r="V53" i="3"/>
  <c r="W53" i="3"/>
  <c r="G54" i="3"/>
  <c r="H54" i="3"/>
  <c r="I54" i="3"/>
  <c r="J54" i="3"/>
  <c r="K54" i="3"/>
  <c r="L54" i="3"/>
  <c r="M54" i="3"/>
  <c r="N54" i="3"/>
  <c r="O54" i="3"/>
  <c r="P54" i="3"/>
  <c r="Q54" i="3"/>
  <c r="R54" i="3"/>
  <c r="S54" i="3"/>
  <c r="T54" i="3"/>
  <c r="U54" i="3"/>
  <c r="V54" i="3"/>
  <c r="W54" i="3"/>
  <c r="G55" i="3"/>
  <c r="H55" i="3"/>
  <c r="I55" i="3"/>
  <c r="J55" i="3"/>
  <c r="K55" i="3"/>
  <c r="L55" i="3"/>
  <c r="M55" i="3"/>
  <c r="N55" i="3"/>
  <c r="O55" i="3"/>
  <c r="P55" i="3"/>
  <c r="Q55" i="3"/>
  <c r="R55" i="3"/>
  <c r="S55" i="3"/>
  <c r="T55" i="3"/>
  <c r="U55" i="3"/>
  <c r="V55" i="3"/>
  <c r="W55" i="3"/>
  <c r="G56" i="3"/>
  <c r="H56" i="3"/>
  <c r="I56" i="3"/>
  <c r="J56" i="3"/>
  <c r="K56" i="3"/>
  <c r="L56" i="3"/>
  <c r="M56" i="3"/>
  <c r="N56" i="3"/>
  <c r="O56" i="3"/>
  <c r="P56" i="3"/>
  <c r="Q56" i="3"/>
  <c r="R56" i="3"/>
  <c r="S56" i="3"/>
  <c r="T56" i="3"/>
  <c r="U56" i="3"/>
  <c r="V56" i="3"/>
  <c r="W56" i="3"/>
  <c r="G57" i="3"/>
  <c r="H57" i="3"/>
  <c r="I57" i="3"/>
  <c r="J57" i="3"/>
  <c r="K57" i="3"/>
  <c r="L57" i="3"/>
  <c r="M57" i="3"/>
  <c r="N57" i="3"/>
  <c r="O57" i="3"/>
  <c r="P57" i="3"/>
  <c r="Q57" i="3"/>
  <c r="R57" i="3"/>
  <c r="S57" i="3"/>
  <c r="T57" i="3"/>
  <c r="U57" i="3"/>
  <c r="V57" i="3"/>
  <c r="W57" i="3"/>
  <c r="G58" i="3"/>
  <c r="H58" i="3"/>
  <c r="I58" i="3"/>
  <c r="J58" i="3"/>
  <c r="K58" i="3"/>
  <c r="L58" i="3"/>
  <c r="M58" i="3"/>
  <c r="N58" i="3"/>
  <c r="O58" i="3"/>
  <c r="P58" i="3"/>
  <c r="Q58" i="3"/>
  <c r="R58" i="3"/>
  <c r="S58" i="3"/>
  <c r="T58" i="3"/>
  <c r="U58" i="3"/>
  <c r="V58" i="3"/>
  <c r="W58" i="3"/>
  <c r="G59" i="3"/>
  <c r="H59" i="3"/>
  <c r="I59" i="3"/>
  <c r="J59" i="3"/>
  <c r="K59" i="3"/>
  <c r="L59" i="3"/>
  <c r="M59" i="3"/>
  <c r="N59" i="3"/>
  <c r="O59" i="3"/>
  <c r="P59" i="3"/>
  <c r="Q59" i="3"/>
  <c r="R59" i="3"/>
  <c r="S59" i="3"/>
  <c r="T59" i="3"/>
  <c r="U59" i="3"/>
  <c r="V59" i="3"/>
  <c r="W59" i="3"/>
  <c r="G60" i="3"/>
  <c r="H60" i="3"/>
  <c r="I60" i="3"/>
  <c r="J60" i="3"/>
  <c r="K60" i="3"/>
  <c r="L60" i="3"/>
  <c r="M60" i="3"/>
  <c r="N60" i="3"/>
  <c r="O60" i="3"/>
  <c r="P60" i="3"/>
  <c r="Q60" i="3"/>
  <c r="R60" i="3"/>
  <c r="S60" i="3"/>
  <c r="T60" i="3"/>
  <c r="U60" i="3"/>
  <c r="V60" i="3"/>
  <c r="W60" i="3"/>
  <c r="G61" i="3"/>
  <c r="H61" i="3"/>
  <c r="I61" i="3"/>
  <c r="J61" i="3"/>
  <c r="K61" i="3"/>
  <c r="L61" i="3"/>
  <c r="M61" i="3"/>
  <c r="N61" i="3"/>
  <c r="O61" i="3"/>
  <c r="P61" i="3"/>
  <c r="Q61" i="3"/>
  <c r="R61" i="3"/>
  <c r="S61" i="3"/>
  <c r="T61" i="3"/>
  <c r="U61" i="3"/>
  <c r="V61" i="3"/>
  <c r="W61" i="3"/>
  <c r="G62" i="3"/>
  <c r="H62" i="3"/>
  <c r="I62" i="3"/>
  <c r="J62" i="3"/>
  <c r="K62" i="3"/>
  <c r="L62" i="3"/>
  <c r="M62" i="3"/>
  <c r="N62" i="3"/>
  <c r="O62" i="3"/>
  <c r="P62" i="3"/>
  <c r="Q62" i="3"/>
  <c r="R62" i="3"/>
  <c r="S62" i="3"/>
  <c r="T62" i="3"/>
  <c r="U62" i="3"/>
  <c r="V62" i="3"/>
  <c r="W62" i="3"/>
  <c r="G63" i="3"/>
  <c r="H63" i="3"/>
  <c r="I63" i="3"/>
  <c r="J63" i="3"/>
  <c r="K63" i="3"/>
  <c r="L63" i="3"/>
  <c r="M63" i="3"/>
  <c r="N63" i="3"/>
  <c r="O63" i="3"/>
  <c r="P63" i="3"/>
  <c r="Q63" i="3"/>
  <c r="R63" i="3"/>
  <c r="S63" i="3"/>
  <c r="T63" i="3"/>
  <c r="U63" i="3"/>
  <c r="V63" i="3"/>
  <c r="W63" i="3"/>
  <c r="G64" i="3"/>
  <c r="H64" i="3"/>
  <c r="I64" i="3"/>
  <c r="J64" i="3"/>
  <c r="K64" i="3"/>
  <c r="L64" i="3"/>
  <c r="M64" i="3"/>
  <c r="N64" i="3"/>
  <c r="O64" i="3"/>
  <c r="P64" i="3"/>
  <c r="Q64" i="3"/>
  <c r="R64" i="3"/>
  <c r="S64" i="3"/>
  <c r="T64" i="3"/>
  <c r="U64" i="3"/>
  <c r="V64" i="3"/>
  <c r="W64" i="3"/>
  <c r="G65" i="3"/>
  <c r="H65" i="3"/>
  <c r="I65" i="3"/>
  <c r="J65" i="3"/>
  <c r="K65" i="3"/>
  <c r="L65" i="3"/>
  <c r="M65" i="3"/>
  <c r="N65" i="3"/>
  <c r="O65" i="3"/>
  <c r="P65" i="3"/>
  <c r="Q65" i="3"/>
  <c r="R65" i="3"/>
  <c r="S65" i="3"/>
  <c r="T65" i="3"/>
  <c r="U65" i="3"/>
  <c r="V65" i="3"/>
  <c r="W65" i="3"/>
  <c r="G66" i="3"/>
  <c r="H66" i="3"/>
  <c r="I66" i="3"/>
  <c r="J66" i="3"/>
  <c r="K66" i="3"/>
  <c r="L66" i="3"/>
  <c r="M66" i="3"/>
  <c r="N66" i="3"/>
  <c r="O66" i="3"/>
  <c r="P66" i="3"/>
  <c r="Q66" i="3"/>
  <c r="R66" i="3"/>
  <c r="S66" i="3"/>
  <c r="T66" i="3"/>
  <c r="U66" i="3"/>
  <c r="V66" i="3"/>
  <c r="W66" i="3"/>
  <c r="G67" i="3"/>
  <c r="H67" i="3"/>
  <c r="I67" i="3"/>
  <c r="J67" i="3"/>
  <c r="K67" i="3"/>
  <c r="L67" i="3"/>
  <c r="M67" i="3"/>
  <c r="N67" i="3"/>
  <c r="O67" i="3"/>
  <c r="P67" i="3"/>
  <c r="Q67" i="3"/>
  <c r="R67" i="3"/>
  <c r="S67" i="3"/>
  <c r="T67" i="3"/>
  <c r="U67" i="3"/>
  <c r="V67" i="3"/>
  <c r="W67" i="3"/>
  <c r="G68" i="3"/>
  <c r="H68" i="3"/>
  <c r="I68" i="3"/>
  <c r="J68" i="3"/>
  <c r="K68" i="3"/>
  <c r="L68" i="3"/>
  <c r="M68" i="3"/>
  <c r="N68" i="3"/>
  <c r="O68" i="3"/>
  <c r="P68" i="3"/>
  <c r="Q68" i="3"/>
  <c r="R68" i="3"/>
  <c r="S68" i="3"/>
  <c r="T68" i="3"/>
  <c r="U68" i="3"/>
  <c r="V68" i="3"/>
  <c r="W68" i="3"/>
  <c r="G69" i="3"/>
  <c r="H69" i="3"/>
  <c r="I69" i="3"/>
  <c r="J69" i="3"/>
  <c r="K69" i="3"/>
  <c r="L69" i="3"/>
  <c r="M69" i="3"/>
  <c r="N69" i="3"/>
  <c r="O69" i="3"/>
  <c r="P69" i="3"/>
  <c r="Q69" i="3"/>
  <c r="R69" i="3"/>
  <c r="S69" i="3"/>
  <c r="T69" i="3"/>
  <c r="U69" i="3"/>
  <c r="V69" i="3"/>
  <c r="W69" i="3"/>
  <c r="G70" i="3"/>
  <c r="H70" i="3"/>
  <c r="I70" i="3"/>
  <c r="J70" i="3"/>
  <c r="K70" i="3"/>
  <c r="L70" i="3"/>
  <c r="M70" i="3"/>
  <c r="N70" i="3"/>
  <c r="O70" i="3"/>
  <c r="P70" i="3"/>
  <c r="Q70" i="3"/>
  <c r="R70" i="3"/>
  <c r="S70" i="3"/>
  <c r="T70" i="3"/>
  <c r="U70" i="3"/>
  <c r="V70" i="3"/>
  <c r="W70" i="3"/>
  <c r="G71" i="3"/>
  <c r="H71" i="3"/>
  <c r="I71" i="3"/>
  <c r="J71" i="3"/>
  <c r="K71" i="3"/>
  <c r="L71" i="3"/>
  <c r="M71" i="3"/>
  <c r="N71" i="3"/>
  <c r="O71" i="3"/>
  <c r="P71" i="3"/>
  <c r="Q71" i="3"/>
  <c r="R71" i="3"/>
  <c r="S71" i="3"/>
  <c r="T71" i="3"/>
  <c r="U71" i="3"/>
  <c r="V71" i="3"/>
  <c r="W71" i="3"/>
  <c r="G72" i="3"/>
  <c r="H72" i="3"/>
  <c r="I72" i="3"/>
  <c r="J72" i="3"/>
  <c r="K72" i="3"/>
  <c r="L72" i="3"/>
  <c r="M72" i="3"/>
  <c r="N72" i="3"/>
  <c r="O72" i="3"/>
  <c r="P72" i="3"/>
  <c r="Q72" i="3"/>
  <c r="R72" i="3"/>
  <c r="S72" i="3"/>
  <c r="T72" i="3"/>
  <c r="U72" i="3"/>
  <c r="V72" i="3"/>
  <c r="W72" i="3"/>
  <c r="G73" i="3"/>
  <c r="H73" i="3"/>
  <c r="I73" i="3"/>
  <c r="J73" i="3"/>
  <c r="K73" i="3"/>
  <c r="L73" i="3"/>
  <c r="M73" i="3"/>
  <c r="N73" i="3"/>
  <c r="O73" i="3"/>
  <c r="P73" i="3"/>
  <c r="Q73" i="3"/>
  <c r="R73" i="3"/>
  <c r="S73" i="3"/>
  <c r="T73" i="3"/>
  <c r="U73" i="3"/>
  <c r="V73" i="3"/>
  <c r="W73" i="3"/>
  <c r="G74" i="3"/>
  <c r="H74" i="3"/>
  <c r="I74" i="3"/>
  <c r="J74" i="3"/>
  <c r="K74" i="3"/>
  <c r="L74" i="3"/>
  <c r="M74" i="3"/>
  <c r="N74" i="3"/>
  <c r="O74" i="3"/>
  <c r="P74" i="3"/>
  <c r="Q74" i="3"/>
  <c r="R74" i="3"/>
  <c r="S74" i="3"/>
  <c r="T74" i="3"/>
  <c r="U74" i="3"/>
  <c r="V74" i="3"/>
  <c r="W74" i="3"/>
  <c r="G75" i="3"/>
  <c r="H75" i="3"/>
  <c r="I75" i="3"/>
  <c r="J75" i="3"/>
  <c r="K75" i="3"/>
  <c r="L75" i="3"/>
  <c r="M75" i="3"/>
  <c r="N75" i="3"/>
  <c r="O75" i="3"/>
  <c r="P75" i="3"/>
  <c r="Q75" i="3"/>
  <c r="R75" i="3"/>
  <c r="S75" i="3"/>
  <c r="T75" i="3"/>
  <c r="U75" i="3"/>
  <c r="V75" i="3"/>
  <c r="W75" i="3"/>
  <c r="G76" i="3"/>
  <c r="H76" i="3"/>
  <c r="I76" i="3"/>
  <c r="J76" i="3"/>
  <c r="K76" i="3"/>
  <c r="L76" i="3"/>
  <c r="M76" i="3"/>
  <c r="N76" i="3"/>
  <c r="O76" i="3"/>
  <c r="P76" i="3"/>
  <c r="Q76" i="3"/>
  <c r="R76" i="3"/>
  <c r="S76" i="3"/>
  <c r="T76" i="3"/>
  <c r="U76" i="3"/>
  <c r="V76" i="3"/>
  <c r="W76" i="3"/>
  <c r="G77" i="3"/>
  <c r="H77" i="3"/>
  <c r="I77" i="3"/>
  <c r="J77" i="3"/>
  <c r="K77" i="3"/>
  <c r="L77" i="3"/>
  <c r="M77" i="3"/>
  <c r="N77" i="3"/>
  <c r="O77" i="3"/>
  <c r="P77" i="3"/>
  <c r="Q77" i="3"/>
  <c r="R77" i="3"/>
  <c r="S77" i="3"/>
  <c r="T77" i="3"/>
  <c r="U77" i="3"/>
  <c r="V77" i="3"/>
  <c r="W77" i="3"/>
  <c r="G78" i="3"/>
  <c r="H78" i="3"/>
  <c r="I78" i="3"/>
  <c r="J78" i="3"/>
  <c r="K78" i="3"/>
  <c r="L78" i="3"/>
  <c r="M78" i="3"/>
  <c r="N78" i="3"/>
  <c r="O78" i="3"/>
  <c r="P78" i="3"/>
  <c r="Q78" i="3"/>
  <c r="R78" i="3"/>
  <c r="S78" i="3"/>
  <c r="T78" i="3"/>
  <c r="U78" i="3"/>
  <c r="V78" i="3"/>
  <c r="W78" i="3"/>
  <c r="G79" i="3"/>
  <c r="H79" i="3"/>
  <c r="I79" i="3"/>
  <c r="J79" i="3"/>
  <c r="K79" i="3"/>
  <c r="L79" i="3"/>
  <c r="M79" i="3"/>
  <c r="N79" i="3"/>
  <c r="O79" i="3"/>
  <c r="P79" i="3"/>
  <c r="Q79" i="3"/>
  <c r="R79" i="3"/>
  <c r="S79" i="3"/>
  <c r="T79" i="3"/>
  <c r="U79" i="3"/>
  <c r="V79" i="3"/>
  <c r="W79" i="3"/>
  <c r="G80" i="3"/>
  <c r="H80" i="3"/>
  <c r="I80" i="3"/>
  <c r="J80" i="3"/>
  <c r="K80" i="3"/>
  <c r="L80" i="3"/>
  <c r="M80" i="3"/>
  <c r="N80" i="3"/>
  <c r="O80" i="3"/>
  <c r="P80" i="3"/>
  <c r="Q80" i="3"/>
  <c r="R80" i="3"/>
  <c r="S80" i="3"/>
  <c r="T80" i="3"/>
  <c r="U80" i="3"/>
  <c r="V80" i="3"/>
  <c r="W80" i="3"/>
  <c r="G81" i="3"/>
  <c r="H81" i="3"/>
  <c r="I81" i="3"/>
  <c r="J81" i="3"/>
  <c r="K81" i="3"/>
  <c r="L81" i="3"/>
  <c r="M81" i="3"/>
  <c r="N81" i="3"/>
  <c r="O81" i="3"/>
  <c r="P81" i="3"/>
  <c r="Q81" i="3"/>
  <c r="R81" i="3"/>
  <c r="S81" i="3"/>
  <c r="T81" i="3"/>
  <c r="U81" i="3"/>
  <c r="V81" i="3"/>
  <c r="W81" i="3"/>
  <c r="G82" i="3"/>
  <c r="H82" i="3"/>
  <c r="I82" i="3"/>
  <c r="J82" i="3"/>
  <c r="K82" i="3"/>
  <c r="L82" i="3"/>
  <c r="M82" i="3"/>
  <c r="N82" i="3"/>
  <c r="O82" i="3"/>
  <c r="P82" i="3"/>
  <c r="Q82" i="3"/>
  <c r="R82" i="3"/>
  <c r="S82" i="3"/>
  <c r="T82" i="3"/>
  <c r="U82" i="3"/>
  <c r="V82" i="3"/>
  <c r="W82" i="3"/>
  <c r="G83" i="3"/>
  <c r="H83" i="3"/>
  <c r="I83" i="3"/>
  <c r="J83" i="3"/>
  <c r="K83" i="3"/>
  <c r="L83" i="3"/>
  <c r="M83" i="3"/>
  <c r="N83" i="3"/>
  <c r="O83" i="3"/>
  <c r="P83" i="3"/>
  <c r="Q83" i="3"/>
  <c r="R83" i="3"/>
  <c r="S83" i="3"/>
  <c r="T83" i="3"/>
  <c r="U83" i="3"/>
  <c r="V83" i="3"/>
  <c r="W83" i="3"/>
  <c r="G84" i="3"/>
  <c r="H84" i="3"/>
  <c r="I84" i="3"/>
  <c r="J84" i="3"/>
  <c r="K84" i="3"/>
  <c r="L84" i="3"/>
  <c r="M84" i="3"/>
  <c r="N84" i="3"/>
  <c r="O84" i="3"/>
  <c r="P84" i="3"/>
  <c r="Q84" i="3"/>
  <c r="R84" i="3"/>
  <c r="S84" i="3"/>
  <c r="T84" i="3"/>
  <c r="U84" i="3"/>
  <c r="V84" i="3"/>
  <c r="W84" i="3"/>
  <c r="G85" i="3"/>
  <c r="H85" i="3"/>
  <c r="I85" i="3"/>
  <c r="J85" i="3"/>
  <c r="K85" i="3"/>
  <c r="L85" i="3"/>
  <c r="M85" i="3"/>
  <c r="N85" i="3"/>
  <c r="O85" i="3"/>
  <c r="P85" i="3"/>
  <c r="Q85" i="3"/>
  <c r="R85" i="3"/>
  <c r="S85" i="3"/>
  <c r="T85" i="3"/>
  <c r="U85" i="3"/>
  <c r="V85" i="3"/>
  <c r="W85" i="3"/>
  <c r="G86" i="3"/>
  <c r="H86" i="3"/>
  <c r="I86" i="3"/>
  <c r="J86" i="3"/>
  <c r="K86" i="3"/>
  <c r="L86" i="3"/>
  <c r="M86" i="3"/>
  <c r="N86" i="3"/>
  <c r="O86" i="3"/>
  <c r="P86" i="3"/>
  <c r="Q86" i="3"/>
  <c r="R86" i="3"/>
  <c r="S86" i="3"/>
  <c r="T86" i="3"/>
  <c r="U86" i="3"/>
  <c r="V86" i="3"/>
  <c r="W86" i="3"/>
  <c r="G87" i="3"/>
  <c r="H87" i="3"/>
  <c r="I87" i="3"/>
  <c r="J87" i="3"/>
  <c r="K87" i="3"/>
  <c r="L87" i="3"/>
  <c r="M87" i="3"/>
  <c r="N87" i="3"/>
  <c r="O87" i="3"/>
  <c r="P87" i="3"/>
  <c r="Q87" i="3"/>
  <c r="R87" i="3"/>
  <c r="S87" i="3"/>
  <c r="T87" i="3"/>
  <c r="U87" i="3"/>
  <c r="V87" i="3"/>
  <c r="W87" i="3"/>
  <c r="G88" i="3"/>
  <c r="H88" i="3"/>
  <c r="I88" i="3"/>
  <c r="J88" i="3"/>
  <c r="K88" i="3"/>
  <c r="L88" i="3"/>
  <c r="M88" i="3"/>
  <c r="N88" i="3"/>
  <c r="O88" i="3"/>
  <c r="P88" i="3"/>
  <c r="Q88" i="3"/>
  <c r="R88" i="3"/>
  <c r="S88" i="3"/>
  <c r="T88" i="3"/>
  <c r="U88" i="3"/>
  <c r="V88" i="3"/>
  <c r="W88" i="3"/>
  <c r="G89" i="3"/>
  <c r="H89" i="3"/>
  <c r="I89" i="3"/>
  <c r="J89" i="3"/>
  <c r="K89" i="3"/>
  <c r="L89" i="3"/>
  <c r="M89" i="3"/>
  <c r="N89" i="3"/>
  <c r="O89" i="3"/>
  <c r="P89" i="3"/>
  <c r="Q89" i="3"/>
  <c r="R89" i="3"/>
  <c r="S89" i="3"/>
  <c r="T89" i="3"/>
  <c r="U89" i="3"/>
  <c r="V89" i="3"/>
  <c r="W89" i="3"/>
  <c r="G90" i="3"/>
  <c r="H90" i="3"/>
  <c r="I90" i="3"/>
  <c r="J90" i="3"/>
  <c r="K90" i="3"/>
  <c r="L90" i="3"/>
  <c r="M90" i="3"/>
  <c r="N90" i="3"/>
  <c r="O90" i="3"/>
  <c r="P90" i="3"/>
  <c r="Q90" i="3"/>
  <c r="R90" i="3"/>
  <c r="S90" i="3"/>
  <c r="T90" i="3"/>
  <c r="U90" i="3"/>
  <c r="V90" i="3"/>
  <c r="W90" i="3"/>
  <c r="G91" i="3"/>
  <c r="H91" i="3"/>
  <c r="I91" i="3"/>
  <c r="J91" i="3"/>
  <c r="K91" i="3"/>
  <c r="L91" i="3"/>
  <c r="M91" i="3"/>
  <c r="N91" i="3"/>
  <c r="O91" i="3"/>
  <c r="P91" i="3"/>
  <c r="Q91" i="3"/>
  <c r="R91" i="3"/>
  <c r="S91" i="3"/>
  <c r="T91" i="3"/>
  <c r="U91" i="3"/>
  <c r="V91" i="3"/>
  <c r="W91" i="3"/>
  <c r="G92" i="3"/>
  <c r="H92" i="3"/>
  <c r="I92" i="3"/>
  <c r="J92" i="3"/>
  <c r="K92" i="3"/>
  <c r="L92" i="3"/>
  <c r="M92" i="3"/>
  <c r="N92" i="3"/>
  <c r="O92" i="3"/>
  <c r="P92" i="3"/>
  <c r="Q92" i="3"/>
  <c r="R92" i="3"/>
  <c r="S92" i="3"/>
  <c r="T92" i="3"/>
  <c r="U92" i="3"/>
  <c r="V92" i="3"/>
  <c r="W92" i="3"/>
  <c r="G93" i="3"/>
  <c r="H93" i="3"/>
  <c r="I93" i="3"/>
  <c r="J93" i="3"/>
  <c r="K93" i="3"/>
  <c r="L93" i="3"/>
  <c r="M93" i="3"/>
  <c r="N93" i="3"/>
  <c r="O93" i="3"/>
  <c r="P93" i="3"/>
  <c r="Q93" i="3"/>
  <c r="R93" i="3"/>
  <c r="S93" i="3"/>
  <c r="T93" i="3"/>
  <c r="U93" i="3"/>
  <c r="V93" i="3"/>
  <c r="W93" i="3"/>
  <c r="G94" i="3"/>
  <c r="H94" i="3"/>
  <c r="I94" i="3"/>
  <c r="J94" i="3"/>
  <c r="K94" i="3"/>
  <c r="L94" i="3"/>
  <c r="M94" i="3"/>
  <c r="N94" i="3"/>
  <c r="O94" i="3"/>
  <c r="P94" i="3"/>
  <c r="Q94" i="3"/>
  <c r="R94" i="3"/>
  <c r="S94" i="3"/>
  <c r="T94" i="3"/>
  <c r="U94" i="3"/>
  <c r="V94" i="3"/>
  <c r="W94" i="3"/>
  <c r="G95" i="3"/>
  <c r="H95" i="3"/>
  <c r="I95" i="3"/>
  <c r="J95" i="3"/>
  <c r="K95" i="3"/>
  <c r="L95" i="3"/>
  <c r="M95" i="3"/>
  <c r="N95" i="3"/>
  <c r="O95" i="3"/>
  <c r="P95" i="3"/>
  <c r="Q95" i="3"/>
  <c r="R95" i="3"/>
  <c r="S95" i="3"/>
  <c r="T95" i="3"/>
  <c r="U95" i="3"/>
  <c r="V95" i="3"/>
  <c r="W95" i="3"/>
  <c r="G96" i="3"/>
  <c r="H96" i="3"/>
  <c r="I96" i="3"/>
  <c r="J96" i="3"/>
  <c r="K96" i="3"/>
  <c r="L96" i="3"/>
  <c r="M96" i="3"/>
  <c r="N96" i="3"/>
  <c r="O96" i="3"/>
  <c r="P96" i="3"/>
  <c r="Q96" i="3"/>
  <c r="R96" i="3"/>
  <c r="S96" i="3"/>
  <c r="T96" i="3"/>
  <c r="U96" i="3"/>
  <c r="V96" i="3"/>
  <c r="W96" i="3"/>
  <c r="G97" i="3"/>
  <c r="H97" i="3"/>
  <c r="I97" i="3"/>
  <c r="J97" i="3"/>
  <c r="K97" i="3"/>
  <c r="L97" i="3"/>
  <c r="M97" i="3"/>
  <c r="N97" i="3"/>
  <c r="O97" i="3"/>
  <c r="P97" i="3"/>
  <c r="Q97" i="3"/>
  <c r="R97" i="3"/>
  <c r="S97" i="3"/>
  <c r="T97" i="3"/>
  <c r="U97" i="3"/>
  <c r="V97" i="3"/>
  <c r="W97" i="3"/>
  <c r="G98" i="3"/>
  <c r="H98" i="3"/>
  <c r="I98" i="3"/>
  <c r="J98" i="3"/>
  <c r="K98" i="3"/>
  <c r="L98" i="3"/>
  <c r="M98" i="3"/>
  <c r="N98" i="3"/>
  <c r="O98" i="3"/>
  <c r="P98" i="3"/>
  <c r="Q98" i="3"/>
  <c r="R98" i="3"/>
  <c r="S98" i="3"/>
  <c r="T98" i="3"/>
  <c r="U98" i="3"/>
  <c r="V98" i="3"/>
  <c r="W98" i="3"/>
  <c r="G99" i="3"/>
  <c r="H99" i="3"/>
  <c r="I99" i="3"/>
  <c r="J99" i="3"/>
  <c r="K99" i="3"/>
  <c r="L99" i="3"/>
  <c r="M99" i="3"/>
  <c r="N99" i="3"/>
  <c r="O99" i="3"/>
  <c r="P99" i="3"/>
  <c r="Q99" i="3"/>
  <c r="R99" i="3"/>
  <c r="S99" i="3"/>
  <c r="T99" i="3"/>
  <c r="U99" i="3"/>
  <c r="V99" i="3"/>
  <c r="W99" i="3"/>
  <c r="G100" i="3"/>
  <c r="H100" i="3"/>
  <c r="I100" i="3"/>
  <c r="J100" i="3"/>
  <c r="K100" i="3"/>
  <c r="L100" i="3"/>
  <c r="M100" i="3"/>
  <c r="N100" i="3"/>
  <c r="O100" i="3"/>
  <c r="P100" i="3"/>
  <c r="Q100" i="3"/>
  <c r="R100" i="3"/>
  <c r="S100" i="3"/>
  <c r="T100" i="3"/>
  <c r="U100" i="3"/>
  <c r="V100" i="3"/>
  <c r="W100" i="3"/>
  <c r="G101" i="3"/>
  <c r="H101" i="3"/>
  <c r="I101" i="3"/>
  <c r="J101" i="3"/>
  <c r="K101" i="3"/>
  <c r="L101" i="3"/>
  <c r="M101" i="3"/>
  <c r="N101" i="3"/>
  <c r="O101" i="3"/>
  <c r="P101" i="3"/>
  <c r="Q101" i="3"/>
  <c r="R101" i="3"/>
  <c r="S101" i="3"/>
  <c r="T101" i="3"/>
  <c r="U101" i="3"/>
  <c r="V101" i="3"/>
  <c r="W101" i="3"/>
  <c r="G102" i="3"/>
  <c r="H102" i="3"/>
  <c r="I102" i="3"/>
  <c r="J102" i="3"/>
  <c r="K102" i="3"/>
  <c r="L102" i="3"/>
  <c r="M102" i="3"/>
  <c r="N102" i="3"/>
  <c r="O102" i="3"/>
  <c r="P102" i="3"/>
  <c r="Q102" i="3"/>
  <c r="R102" i="3"/>
  <c r="S102" i="3"/>
  <c r="T102" i="3"/>
  <c r="U102" i="3"/>
  <c r="V102" i="3"/>
  <c r="W102" i="3"/>
  <c r="G103" i="3"/>
  <c r="H103" i="3"/>
  <c r="I103" i="3"/>
  <c r="J103" i="3"/>
  <c r="K103" i="3"/>
  <c r="L103" i="3"/>
  <c r="M103" i="3"/>
  <c r="N103" i="3"/>
  <c r="O103" i="3"/>
  <c r="P103" i="3"/>
  <c r="Q103" i="3"/>
  <c r="R103" i="3"/>
  <c r="S103" i="3"/>
  <c r="T103" i="3"/>
  <c r="U103" i="3"/>
  <c r="V103" i="3"/>
  <c r="W103" i="3"/>
  <c r="G104" i="3"/>
  <c r="H104" i="3"/>
  <c r="I104" i="3"/>
  <c r="J104" i="3"/>
  <c r="K104" i="3"/>
  <c r="L104" i="3"/>
  <c r="M104" i="3"/>
  <c r="N104" i="3"/>
  <c r="O104" i="3"/>
  <c r="P104" i="3"/>
  <c r="Q104" i="3"/>
  <c r="R104" i="3"/>
  <c r="S104" i="3"/>
  <c r="T104" i="3"/>
  <c r="U104" i="3"/>
  <c r="V104" i="3"/>
  <c r="W104" i="3"/>
  <c r="G105" i="3"/>
  <c r="H105" i="3"/>
  <c r="I105" i="3"/>
  <c r="J105" i="3"/>
  <c r="K105" i="3"/>
  <c r="L105" i="3"/>
  <c r="M105" i="3"/>
  <c r="N105" i="3"/>
  <c r="O105" i="3"/>
  <c r="P105" i="3"/>
  <c r="Q105" i="3"/>
  <c r="R105" i="3"/>
  <c r="S105" i="3"/>
  <c r="T105" i="3"/>
  <c r="U105" i="3"/>
  <c r="V105" i="3"/>
  <c r="W105" i="3"/>
  <c r="G106" i="3"/>
  <c r="H106" i="3"/>
  <c r="I106" i="3"/>
  <c r="J106" i="3"/>
  <c r="K106" i="3"/>
  <c r="L106" i="3"/>
  <c r="M106" i="3"/>
  <c r="N106" i="3"/>
  <c r="O106" i="3"/>
  <c r="P106" i="3"/>
  <c r="Q106" i="3"/>
  <c r="R106" i="3"/>
  <c r="S106" i="3"/>
  <c r="T106" i="3"/>
  <c r="U106" i="3"/>
  <c r="V106" i="3"/>
  <c r="W106" i="3"/>
  <c r="G107" i="3"/>
  <c r="H107" i="3"/>
  <c r="I107" i="3"/>
  <c r="J107" i="3"/>
  <c r="K107" i="3"/>
  <c r="L107" i="3"/>
  <c r="M107" i="3"/>
  <c r="N107" i="3"/>
  <c r="O107" i="3"/>
  <c r="P107" i="3"/>
  <c r="Q107" i="3"/>
  <c r="R107" i="3"/>
  <c r="S107" i="3"/>
  <c r="T107" i="3"/>
  <c r="U107" i="3"/>
  <c r="V107" i="3"/>
  <c r="W107" i="3"/>
  <c r="G108" i="3"/>
  <c r="H108" i="3"/>
  <c r="I108" i="3"/>
  <c r="J108" i="3"/>
  <c r="K108" i="3"/>
  <c r="L108" i="3"/>
  <c r="M108" i="3"/>
  <c r="N108" i="3"/>
  <c r="O108" i="3"/>
  <c r="P108" i="3"/>
  <c r="Q108" i="3"/>
  <c r="R108" i="3"/>
  <c r="S108" i="3"/>
  <c r="T108" i="3"/>
  <c r="U108" i="3"/>
  <c r="V108" i="3"/>
  <c r="W108" i="3"/>
  <c r="G109" i="3"/>
  <c r="H109" i="3"/>
  <c r="I109" i="3"/>
  <c r="J109" i="3"/>
  <c r="K109" i="3"/>
  <c r="L109" i="3"/>
  <c r="M109" i="3"/>
  <c r="N109" i="3"/>
  <c r="O109" i="3"/>
  <c r="P109" i="3"/>
  <c r="Q109" i="3"/>
  <c r="R109" i="3"/>
  <c r="S109" i="3"/>
  <c r="T109" i="3"/>
  <c r="U109" i="3"/>
  <c r="V109" i="3"/>
  <c r="W109" i="3"/>
  <c r="G110" i="3"/>
  <c r="H110" i="3"/>
  <c r="I110" i="3"/>
  <c r="J110" i="3"/>
  <c r="K110" i="3"/>
  <c r="L110" i="3"/>
  <c r="M110" i="3"/>
  <c r="N110" i="3"/>
  <c r="O110" i="3"/>
  <c r="P110" i="3"/>
  <c r="Q110" i="3"/>
  <c r="R110" i="3"/>
  <c r="S110" i="3"/>
  <c r="T110" i="3"/>
  <c r="U110" i="3"/>
  <c r="V110" i="3"/>
  <c r="W110" i="3"/>
  <c r="G111" i="3"/>
  <c r="H111" i="3"/>
  <c r="I111" i="3"/>
  <c r="J111" i="3"/>
  <c r="K111" i="3"/>
  <c r="L111" i="3"/>
  <c r="M111" i="3"/>
  <c r="N111" i="3"/>
  <c r="O111" i="3"/>
  <c r="P111" i="3"/>
  <c r="Q111" i="3"/>
  <c r="R111" i="3"/>
  <c r="S111" i="3"/>
  <c r="T111" i="3"/>
  <c r="U111" i="3"/>
  <c r="V111" i="3"/>
  <c r="W111" i="3"/>
  <c r="G112" i="3"/>
  <c r="H112" i="3"/>
  <c r="I112" i="3"/>
  <c r="J112" i="3"/>
  <c r="K112" i="3"/>
  <c r="L112" i="3"/>
  <c r="M112" i="3"/>
  <c r="N112" i="3"/>
  <c r="O112" i="3"/>
  <c r="P112" i="3"/>
  <c r="Q112" i="3"/>
  <c r="R112" i="3"/>
  <c r="S112" i="3"/>
  <c r="T112" i="3"/>
  <c r="U112" i="3"/>
  <c r="V112" i="3"/>
  <c r="W112" i="3"/>
  <c r="G113" i="3"/>
  <c r="H113" i="3"/>
  <c r="I113" i="3"/>
  <c r="J113" i="3"/>
  <c r="K113" i="3"/>
  <c r="L113" i="3"/>
  <c r="M113" i="3"/>
  <c r="N113" i="3"/>
  <c r="O113" i="3"/>
  <c r="P113" i="3"/>
  <c r="Q113" i="3"/>
  <c r="R113" i="3"/>
  <c r="S113" i="3"/>
  <c r="T113" i="3"/>
  <c r="U113" i="3"/>
  <c r="V113" i="3"/>
  <c r="W113" i="3"/>
  <c r="G114" i="3"/>
  <c r="H114" i="3"/>
  <c r="I114" i="3"/>
  <c r="J114" i="3"/>
  <c r="K114" i="3"/>
  <c r="L114" i="3"/>
  <c r="M114" i="3"/>
  <c r="N114" i="3"/>
  <c r="O114" i="3"/>
  <c r="P114" i="3"/>
  <c r="Q114" i="3"/>
  <c r="R114" i="3"/>
  <c r="S114" i="3"/>
  <c r="T114" i="3"/>
  <c r="U114" i="3"/>
  <c r="V114" i="3"/>
  <c r="W114" i="3"/>
  <c r="G115" i="3"/>
  <c r="H115" i="3"/>
  <c r="I115" i="3"/>
  <c r="J115" i="3"/>
  <c r="K115" i="3"/>
  <c r="L115" i="3"/>
  <c r="M115" i="3"/>
  <c r="N115" i="3"/>
  <c r="O115" i="3"/>
  <c r="P115" i="3"/>
  <c r="Q115" i="3"/>
  <c r="R115" i="3"/>
  <c r="S115" i="3"/>
  <c r="T115" i="3"/>
  <c r="U115" i="3"/>
  <c r="V115" i="3"/>
  <c r="W115" i="3"/>
  <c r="G116" i="3"/>
  <c r="H116" i="3"/>
  <c r="I116" i="3"/>
  <c r="J116" i="3"/>
  <c r="K116" i="3"/>
  <c r="L116" i="3"/>
  <c r="M116" i="3"/>
  <c r="N116" i="3"/>
  <c r="O116" i="3"/>
  <c r="P116" i="3"/>
  <c r="Q116" i="3"/>
  <c r="R116" i="3"/>
  <c r="S116" i="3"/>
  <c r="T116" i="3"/>
  <c r="U116" i="3"/>
  <c r="V116" i="3"/>
  <c r="W116" i="3"/>
  <c r="G117" i="3"/>
  <c r="H117" i="3"/>
  <c r="I117" i="3"/>
  <c r="J117" i="3"/>
  <c r="K117" i="3"/>
  <c r="L117" i="3"/>
  <c r="M117" i="3"/>
  <c r="N117" i="3"/>
  <c r="O117" i="3"/>
  <c r="P117" i="3"/>
  <c r="Q117" i="3"/>
  <c r="R117" i="3"/>
  <c r="S117" i="3"/>
  <c r="T117" i="3"/>
  <c r="U117" i="3"/>
  <c r="V117" i="3"/>
  <c r="W117" i="3"/>
  <c r="G118" i="3"/>
  <c r="H118" i="3"/>
  <c r="I118" i="3"/>
  <c r="J118" i="3"/>
  <c r="K118" i="3"/>
  <c r="L118" i="3"/>
  <c r="M118" i="3"/>
  <c r="N118" i="3"/>
  <c r="O118" i="3"/>
  <c r="P118" i="3"/>
  <c r="Q118" i="3"/>
  <c r="R118" i="3"/>
  <c r="S118" i="3"/>
  <c r="T118" i="3"/>
  <c r="U118" i="3"/>
  <c r="V118" i="3"/>
  <c r="W118" i="3"/>
  <c r="G119" i="3"/>
  <c r="H119" i="3"/>
  <c r="I119" i="3"/>
  <c r="J119" i="3"/>
  <c r="K119" i="3"/>
  <c r="L119" i="3"/>
  <c r="M119" i="3"/>
  <c r="N119" i="3"/>
  <c r="O119" i="3"/>
  <c r="P119" i="3"/>
  <c r="Q119" i="3"/>
  <c r="R119" i="3"/>
  <c r="S119" i="3"/>
  <c r="T119" i="3"/>
  <c r="U119" i="3"/>
  <c r="V119" i="3"/>
  <c r="W119" i="3"/>
  <c r="G120" i="3"/>
  <c r="H120" i="3"/>
  <c r="I120" i="3"/>
  <c r="J120" i="3"/>
  <c r="K120" i="3"/>
  <c r="L120" i="3"/>
  <c r="M120" i="3"/>
  <c r="N120" i="3"/>
  <c r="O120" i="3"/>
  <c r="P120" i="3"/>
  <c r="Q120" i="3"/>
  <c r="R120" i="3"/>
  <c r="S120" i="3"/>
  <c r="T120" i="3"/>
  <c r="U120" i="3"/>
  <c r="V120" i="3"/>
  <c r="W120" i="3"/>
  <c r="G121" i="3"/>
  <c r="H121" i="3"/>
  <c r="I121" i="3"/>
  <c r="J121" i="3"/>
  <c r="K121" i="3"/>
  <c r="L121" i="3"/>
  <c r="M121" i="3"/>
  <c r="N121" i="3"/>
  <c r="O121" i="3"/>
  <c r="P121" i="3"/>
  <c r="Q121" i="3"/>
  <c r="R121" i="3"/>
  <c r="S121" i="3"/>
  <c r="T121" i="3"/>
  <c r="U121" i="3"/>
  <c r="V121" i="3"/>
  <c r="W121" i="3"/>
  <c r="D122" i="3"/>
  <c r="E122" i="3"/>
  <c r="F122" i="3"/>
  <c r="G122" i="3"/>
  <c r="H122" i="3"/>
  <c r="I122" i="3"/>
  <c r="J122" i="3"/>
  <c r="K122" i="3"/>
  <c r="L122" i="3"/>
  <c r="M122" i="3"/>
  <c r="N122" i="3"/>
  <c r="O122" i="3"/>
  <c r="P122" i="3"/>
  <c r="Q122" i="3"/>
  <c r="R122" i="3"/>
  <c r="S122" i="3"/>
  <c r="T122" i="3"/>
  <c r="U122" i="3"/>
  <c r="V122" i="3"/>
  <c r="W122" i="3"/>
  <c r="D123" i="3"/>
  <c r="E123" i="3"/>
  <c r="F123" i="3"/>
  <c r="G123" i="3"/>
  <c r="H123" i="3"/>
  <c r="I123" i="3"/>
  <c r="J123" i="3"/>
  <c r="K123" i="3"/>
  <c r="L123" i="3"/>
  <c r="M123" i="3"/>
  <c r="N123" i="3"/>
  <c r="O123" i="3"/>
  <c r="P123" i="3"/>
  <c r="Q123" i="3"/>
  <c r="R123" i="3"/>
  <c r="S123" i="3"/>
  <c r="T123" i="3"/>
  <c r="U123" i="3"/>
  <c r="V123" i="3"/>
  <c r="W123" i="3"/>
  <c r="D124" i="3"/>
  <c r="E124" i="3"/>
  <c r="F124" i="3"/>
  <c r="G124" i="3"/>
  <c r="H124" i="3"/>
  <c r="I124" i="3"/>
  <c r="J124" i="3"/>
  <c r="K124" i="3"/>
  <c r="L124" i="3"/>
  <c r="M124" i="3"/>
  <c r="N124" i="3"/>
  <c r="O124" i="3"/>
  <c r="P124" i="3"/>
  <c r="Q124" i="3"/>
  <c r="R124" i="3"/>
  <c r="S124" i="3"/>
  <c r="T124" i="3"/>
  <c r="U124" i="3"/>
  <c r="V124" i="3"/>
  <c r="W124" i="3"/>
  <c r="D125" i="3"/>
  <c r="E125" i="3"/>
  <c r="F125" i="3"/>
  <c r="G125" i="3"/>
  <c r="H125" i="3"/>
  <c r="I125" i="3"/>
  <c r="J125" i="3"/>
  <c r="K125" i="3"/>
  <c r="L125" i="3"/>
  <c r="M125" i="3"/>
  <c r="N125" i="3"/>
  <c r="O125" i="3"/>
  <c r="P125" i="3"/>
  <c r="Q125" i="3"/>
  <c r="R125" i="3"/>
  <c r="S125" i="3"/>
  <c r="T125" i="3"/>
  <c r="U125" i="3"/>
  <c r="V125" i="3"/>
  <c r="W125" i="3"/>
  <c r="D126" i="3"/>
  <c r="E126" i="3"/>
  <c r="F126" i="3"/>
  <c r="G126" i="3"/>
  <c r="H126" i="3"/>
  <c r="I126" i="3"/>
  <c r="J126" i="3"/>
  <c r="K126" i="3"/>
  <c r="L126" i="3"/>
  <c r="M126" i="3"/>
  <c r="N126" i="3"/>
  <c r="O126" i="3"/>
  <c r="P126" i="3"/>
  <c r="Q126" i="3"/>
  <c r="R126" i="3"/>
  <c r="S126" i="3"/>
  <c r="T126" i="3"/>
  <c r="U126" i="3"/>
  <c r="V126" i="3"/>
  <c r="W126" i="3"/>
  <c r="D127" i="3"/>
  <c r="E127" i="3"/>
  <c r="F127" i="3"/>
  <c r="G127" i="3"/>
  <c r="H127" i="3"/>
  <c r="I127" i="3"/>
  <c r="J127" i="3"/>
  <c r="K127" i="3"/>
  <c r="L127" i="3"/>
  <c r="M127" i="3"/>
  <c r="N127" i="3"/>
  <c r="O127" i="3"/>
  <c r="P127" i="3"/>
  <c r="Q127" i="3"/>
  <c r="R127" i="3"/>
  <c r="S127" i="3"/>
  <c r="T127" i="3"/>
  <c r="U127" i="3"/>
  <c r="V127" i="3"/>
  <c r="W127" i="3"/>
  <c r="D128" i="3"/>
  <c r="E128" i="3"/>
  <c r="F128" i="3"/>
  <c r="G128" i="3"/>
  <c r="H128" i="3"/>
  <c r="I128" i="3"/>
  <c r="J128" i="3"/>
  <c r="K128" i="3"/>
  <c r="L128" i="3"/>
  <c r="M128" i="3"/>
  <c r="N128" i="3"/>
  <c r="O128" i="3"/>
  <c r="P128" i="3"/>
  <c r="Q128" i="3"/>
  <c r="R128" i="3"/>
  <c r="S128" i="3"/>
  <c r="T128" i="3"/>
  <c r="U128" i="3"/>
  <c r="V128" i="3"/>
  <c r="W128" i="3"/>
  <c r="D129" i="3"/>
  <c r="E129" i="3"/>
  <c r="F129" i="3"/>
  <c r="G129" i="3"/>
  <c r="H129" i="3"/>
  <c r="I129" i="3"/>
  <c r="J129" i="3"/>
  <c r="K129" i="3"/>
  <c r="L129" i="3"/>
  <c r="M129" i="3"/>
  <c r="N129" i="3"/>
  <c r="O129" i="3"/>
  <c r="P129" i="3"/>
  <c r="Q129" i="3"/>
  <c r="R129" i="3"/>
  <c r="S129" i="3"/>
  <c r="T129" i="3"/>
  <c r="U129" i="3"/>
  <c r="V129" i="3"/>
  <c r="W129" i="3"/>
  <c r="D130" i="3"/>
  <c r="E130" i="3"/>
  <c r="F130" i="3"/>
  <c r="G130" i="3"/>
  <c r="H130" i="3"/>
  <c r="I130" i="3"/>
  <c r="J130" i="3"/>
  <c r="K130" i="3"/>
  <c r="L130" i="3"/>
  <c r="M130" i="3"/>
  <c r="N130" i="3"/>
  <c r="O130" i="3"/>
  <c r="P130" i="3"/>
  <c r="Q130" i="3"/>
  <c r="R130" i="3"/>
  <c r="S130" i="3"/>
  <c r="T130" i="3"/>
  <c r="U130" i="3"/>
  <c r="V130" i="3"/>
  <c r="W130" i="3"/>
  <c r="D131" i="3"/>
  <c r="E131" i="3"/>
  <c r="F131" i="3"/>
  <c r="G131" i="3"/>
  <c r="H131" i="3"/>
  <c r="I131" i="3"/>
  <c r="J131" i="3"/>
  <c r="K131" i="3"/>
  <c r="L131" i="3"/>
  <c r="M131" i="3"/>
  <c r="N131" i="3"/>
  <c r="O131" i="3"/>
  <c r="P131" i="3"/>
  <c r="Q131" i="3"/>
  <c r="R131" i="3"/>
  <c r="S131" i="3"/>
  <c r="T131" i="3"/>
  <c r="U131" i="3"/>
  <c r="V131" i="3"/>
  <c r="W131" i="3"/>
  <c r="D132" i="3"/>
  <c r="E132" i="3"/>
  <c r="F132" i="3"/>
  <c r="G132" i="3"/>
  <c r="H132" i="3"/>
  <c r="I132" i="3"/>
  <c r="J132" i="3"/>
  <c r="K132" i="3"/>
  <c r="L132" i="3"/>
  <c r="M132" i="3"/>
  <c r="N132" i="3"/>
  <c r="O132" i="3"/>
  <c r="P132" i="3"/>
  <c r="Q132" i="3"/>
  <c r="R132" i="3"/>
  <c r="S132" i="3"/>
  <c r="T132" i="3"/>
  <c r="U132" i="3"/>
  <c r="V132" i="3"/>
  <c r="W132" i="3"/>
  <c r="D133" i="3"/>
  <c r="E133" i="3"/>
  <c r="F133" i="3"/>
  <c r="G133" i="3"/>
  <c r="H133" i="3"/>
  <c r="I133" i="3"/>
  <c r="J133" i="3"/>
  <c r="K133" i="3"/>
  <c r="L133" i="3"/>
  <c r="M133" i="3"/>
  <c r="N133" i="3"/>
  <c r="O133" i="3"/>
  <c r="P133" i="3"/>
  <c r="Q133" i="3"/>
  <c r="R133" i="3"/>
  <c r="S133" i="3"/>
  <c r="T133" i="3"/>
  <c r="U133" i="3"/>
  <c r="V133" i="3"/>
  <c r="W133" i="3"/>
  <c r="D134" i="3"/>
  <c r="E134" i="3"/>
  <c r="F134" i="3"/>
  <c r="G134" i="3"/>
  <c r="H134" i="3"/>
  <c r="I134" i="3"/>
  <c r="J134" i="3"/>
  <c r="K134" i="3"/>
  <c r="L134" i="3"/>
  <c r="M134" i="3"/>
  <c r="N134" i="3"/>
  <c r="O134" i="3"/>
  <c r="P134" i="3"/>
  <c r="Q134" i="3"/>
  <c r="R134" i="3"/>
  <c r="S134" i="3"/>
  <c r="T134" i="3"/>
  <c r="U134" i="3"/>
  <c r="V134" i="3"/>
  <c r="W134" i="3"/>
  <c r="D135" i="3"/>
  <c r="E135" i="3"/>
  <c r="F135" i="3"/>
  <c r="G135" i="3"/>
  <c r="H135" i="3"/>
  <c r="I135" i="3"/>
  <c r="J135" i="3"/>
  <c r="K135" i="3"/>
  <c r="L135" i="3"/>
  <c r="M135" i="3"/>
  <c r="N135" i="3"/>
  <c r="O135" i="3"/>
  <c r="P135" i="3"/>
  <c r="Q135" i="3"/>
  <c r="R135" i="3"/>
  <c r="S135" i="3"/>
  <c r="T135" i="3"/>
  <c r="U135" i="3"/>
  <c r="V135" i="3"/>
  <c r="W135" i="3"/>
  <c r="D136" i="3"/>
  <c r="E136" i="3"/>
  <c r="F136" i="3"/>
  <c r="G136" i="3"/>
  <c r="H136" i="3"/>
  <c r="I136" i="3"/>
  <c r="J136" i="3"/>
  <c r="K136" i="3"/>
  <c r="L136" i="3"/>
  <c r="M136" i="3"/>
  <c r="N136" i="3"/>
  <c r="O136" i="3"/>
  <c r="P136" i="3"/>
  <c r="Q136" i="3"/>
  <c r="R136" i="3"/>
  <c r="S136" i="3"/>
  <c r="T136" i="3"/>
  <c r="U136" i="3"/>
  <c r="V136" i="3"/>
  <c r="W136" i="3"/>
  <c r="D137" i="3"/>
  <c r="E137" i="3"/>
  <c r="F137" i="3"/>
  <c r="G137" i="3"/>
  <c r="H137" i="3"/>
  <c r="I137" i="3"/>
  <c r="J137" i="3"/>
  <c r="K137" i="3"/>
  <c r="L137" i="3"/>
  <c r="M137" i="3"/>
  <c r="N137" i="3"/>
  <c r="O137" i="3"/>
  <c r="P137" i="3"/>
  <c r="Q137" i="3"/>
  <c r="R137" i="3"/>
  <c r="S137" i="3"/>
  <c r="T137" i="3"/>
  <c r="U137" i="3"/>
  <c r="V137" i="3"/>
  <c r="W137" i="3"/>
  <c r="D138" i="3"/>
  <c r="E138" i="3"/>
  <c r="F138" i="3"/>
  <c r="G138" i="3"/>
  <c r="H138" i="3"/>
  <c r="I138" i="3"/>
  <c r="J138" i="3"/>
  <c r="K138" i="3"/>
  <c r="L138" i="3"/>
  <c r="M138" i="3"/>
  <c r="N138" i="3"/>
  <c r="O138" i="3"/>
  <c r="P138" i="3"/>
  <c r="Q138" i="3"/>
  <c r="R138" i="3"/>
  <c r="S138" i="3"/>
  <c r="T138" i="3"/>
  <c r="U138" i="3"/>
  <c r="V138" i="3"/>
  <c r="W138" i="3"/>
  <c r="D139" i="3"/>
  <c r="E139" i="3"/>
  <c r="F139" i="3"/>
  <c r="G139" i="3"/>
  <c r="H139" i="3"/>
  <c r="I139" i="3"/>
  <c r="J139" i="3"/>
  <c r="K139" i="3"/>
  <c r="L139" i="3"/>
  <c r="M139" i="3"/>
  <c r="N139" i="3"/>
  <c r="O139" i="3"/>
  <c r="P139" i="3"/>
  <c r="Q139" i="3"/>
  <c r="R139" i="3"/>
  <c r="S139" i="3"/>
  <c r="T139" i="3"/>
  <c r="U139" i="3"/>
  <c r="V139" i="3"/>
  <c r="W139" i="3"/>
  <c r="G5" i="3"/>
  <c r="H5" i="3"/>
  <c r="I5" i="3"/>
  <c r="J5" i="3"/>
  <c r="K5" i="3"/>
  <c r="L5" i="3"/>
  <c r="M5" i="3"/>
  <c r="N5" i="3"/>
  <c r="O5" i="3"/>
  <c r="P5" i="3"/>
  <c r="Q5" i="3"/>
  <c r="R5" i="3"/>
  <c r="S5" i="3"/>
  <c r="T5" i="3"/>
  <c r="U5" i="3"/>
  <c r="V5" i="3"/>
  <c r="W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5" i="3"/>
  <c r="F6" i="3"/>
  <c r="F9" i="3"/>
  <c r="F10" i="3"/>
  <c r="F14" i="3"/>
  <c r="F22" i="3"/>
  <c r="F27" i="3"/>
  <c r="F34" i="3"/>
  <c r="F73" i="3"/>
  <c r="F81" i="3"/>
  <c r="F113" i="3"/>
  <c r="A6" i="3"/>
  <c r="C6" i="3"/>
  <c r="A7" i="3"/>
  <c r="C7" i="3"/>
  <c r="A8" i="3"/>
  <c r="C8" i="3"/>
  <c r="A9" i="3"/>
  <c r="C9" i="3"/>
  <c r="A10" i="3"/>
  <c r="C10" i="3"/>
  <c r="A11" i="3"/>
  <c r="C11" i="3"/>
  <c r="A12" i="3"/>
  <c r="C12" i="3"/>
  <c r="A13" i="3"/>
  <c r="C13" i="3"/>
  <c r="A14" i="3"/>
  <c r="C14" i="3"/>
  <c r="A15" i="3"/>
  <c r="C15" i="3"/>
  <c r="A16" i="3"/>
  <c r="C16" i="3"/>
  <c r="A17" i="3"/>
  <c r="C17" i="3"/>
  <c r="A18" i="3"/>
  <c r="C18" i="3"/>
  <c r="A19" i="3"/>
  <c r="C19" i="3"/>
  <c r="A20" i="3"/>
  <c r="C20" i="3"/>
  <c r="A21" i="3"/>
  <c r="C21" i="3"/>
  <c r="A22" i="3"/>
  <c r="C22" i="3"/>
  <c r="A23" i="3"/>
  <c r="C23" i="3"/>
  <c r="A24" i="3"/>
  <c r="C24" i="3"/>
  <c r="A25" i="3"/>
  <c r="C25" i="3"/>
  <c r="A26" i="3"/>
  <c r="C26" i="3"/>
  <c r="A27" i="3"/>
  <c r="C27" i="3"/>
  <c r="A28" i="3"/>
  <c r="C28" i="3"/>
  <c r="A29" i="3"/>
  <c r="C29" i="3"/>
  <c r="A30" i="3"/>
  <c r="C30" i="3"/>
  <c r="A31" i="3"/>
  <c r="C31" i="3"/>
  <c r="A32" i="3"/>
  <c r="C32" i="3"/>
  <c r="A33" i="3"/>
  <c r="C33" i="3"/>
  <c r="A34" i="3"/>
  <c r="C34" i="3"/>
  <c r="A35" i="3"/>
  <c r="C35" i="3"/>
  <c r="A36" i="3"/>
  <c r="C36" i="3"/>
  <c r="A37" i="3"/>
  <c r="C37" i="3"/>
  <c r="A38" i="3"/>
  <c r="C38" i="3"/>
  <c r="A39" i="3"/>
  <c r="C39" i="3"/>
  <c r="A40" i="3"/>
  <c r="C40" i="3"/>
  <c r="A41" i="3"/>
  <c r="C41" i="3"/>
  <c r="A42" i="3"/>
  <c r="C42" i="3"/>
  <c r="A43" i="3"/>
  <c r="C43" i="3"/>
  <c r="A44" i="3"/>
  <c r="C44" i="3"/>
  <c r="A45" i="3"/>
  <c r="C45" i="3"/>
  <c r="A46" i="3"/>
  <c r="C46" i="3"/>
  <c r="A47" i="3"/>
  <c r="C47" i="3"/>
  <c r="A48" i="3"/>
  <c r="C48" i="3"/>
  <c r="A49" i="3"/>
  <c r="C49" i="3"/>
  <c r="A50" i="3"/>
  <c r="C50" i="3"/>
  <c r="A51" i="3"/>
  <c r="C51" i="3"/>
  <c r="A52" i="3"/>
  <c r="C52" i="3"/>
  <c r="A53" i="3"/>
  <c r="C53" i="3"/>
  <c r="A54" i="3"/>
  <c r="C54" i="3"/>
  <c r="A55" i="3"/>
  <c r="C55" i="3"/>
  <c r="A56" i="3"/>
  <c r="C56" i="3"/>
  <c r="A57" i="3"/>
  <c r="C57" i="3"/>
  <c r="A58" i="3"/>
  <c r="C58" i="3"/>
  <c r="A59" i="3"/>
  <c r="C59" i="3"/>
  <c r="A60" i="3"/>
  <c r="C60" i="3"/>
  <c r="A61" i="3"/>
  <c r="C61" i="3"/>
  <c r="A62" i="3"/>
  <c r="C62" i="3"/>
  <c r="A63" i="3"/>
  <c r="C63" i="3"/>
  <c r="A64" i="3"/>
  <c r="C64" i="3"/>
  <c r="A65" i="3"/>
  <c r="C65" i="3"/>
  <c r="A66" i="3"/>
  <c r="C66" i="3"/>
  <c r="A67" i="3"/>
  <c r="C67" i="3"/>
  <c r="A68" i="3"/>
  <c r="C68" i="3"/>
  <c r="A69" i="3"/>
  <c r="C69" i="3"/>
  <c r="A70" i="3"/>
  <c r="C70" i="3"/>
  <c r="A71" i="3"/>
  <c r="C71" i="3"/>
  <c r="A72" i="3"/>
  <c r="C72" i="3"/>
  <c r="A73" i="3"/>
  <c r="C73" i="3"/>
  <c r="A74" i="3"/>
  <c r="C74" i="3"/>
  <c r="A75" i="3"/>
  <c r="C75" i="3"/>
  <c r="A76" i="3"/>
  <c r="C76" i="3"/>
  <c r="A77" i="3"/>
  <c r="C77" i="3"/>
  <c r="A78" i="3"/>
  <c r="C78" i="3"/>
  <c r="A79" i="3"/>
  <c r="C79" i="3"/>
  <c r="A80" i="3"/>
  <c r="C80" i="3"/>
  <c r="A81" i="3"/>
  <c r="C81" i="3"/>
  <c r="A82" i="3"/>
  <c r="C82" i="3"/>
  <c r="A83" i="3"/>
  <c r="C83" i="3"/>
  <c r="A84" i="3"/>
  <c r="C84" i="3"/>
  <c r="A85" i="3"/>
  <c r="C85" i="3"/>
  <c r="A86" i="3"/>
  <c r="C86" i="3"/>
  <c r="A87" i="3"/>
  <c r="C87" i="3"/>
  <c r="A88" i="3"/>
  <c r="C88" i="3"/>
  <c r="A89" i="3"/>
  <c r="C89" i="3"/>
  <c r="A90" i="3"/>
  <c r="C90" i="3"/>
  <c r="A91" i="3"/>
  <c r="C91" i="3"/>
  <c r="A92" i="3"/>
  <c r="C92" i="3"/>
  <c r="A93" i="3"/>
  <c r="C93" i="3"/>
  <c r="A94" i="3"/>
  <c r="C94" i="3"/>
  <c r="A95" i="3"/>
  <c r="C95" i="3"/>
  <c r="A96" i="3"/>
  <c r="C96" i="3"/>
  <c r="A97" i="3"/>
  <c r="C97" i="3"/>
  <c r="A98" i="3"/>
  <c r="C98" i="3"/>
  <c r="A99" i="3"/>
  <c r="C99" i="3"/>
  <c r="A100" i="3"/>
  <c r="C100" i="3"/>
  <c r="A101" i="3"/>
  <c r="C101" i="3"/>
  <c r="A102" i="3"/>
  <c r="C102" i="3"/>
  <c r="A103" i="3"/>
  <c r="C103" i="3"/>
  <c r="A104" i="3"/>
  <c r="C104" i="3"/>
  <c r="A105" i="3"/>
  <c r="C105" i="3"/>
  <c r="A106" i="3"/>
  <c r="C106" i="3"/>
  <c r="A107" i="3"/>
  <c r="C107" i="3"/>
  <c r="A108" i="3"/>
  <c r="C108" i="3"/>
  <c r="A109" i="3"/>
  <c r="C109" i="3"/>
  <c r="A110" i="3"/>
  <c r="C110" i="3"/>
  <c r="A111" i="3"/>
  <c r="C111" i="3"/>
  <c r="A112" i="3"/>
  <c r="C112" i="3"/>
  <c r="A113" i="3"/>
  <c r="C113" i="3"/>
  <c r="A114" i="3"/>
  <c r="C114" i="3"/>
  <c r="A115" i="3"/>
  <c r="C115" i="3"/>
  <c r="A116" i="3"/>
  <c r="C116" i="3"/>
  <c r="A117" i="3"/>
  <c r="C117" i="3"/>
  <c r="A118" i="3"/>
  <c r="C118" i="3"/>
  <c r="A119" i="3"/>
  <c r="C119" i="3"/>
  <c r="A120" i="3"/>
  <c r="C120" i="3"/>
  <c r="A121" i="3"/>
  <c r="C121" i="3"/>
  <c r="A122" i="3"/>
  <c r="C122" i="3"/>
  <c r="A123" i="3"/>
  <c r="C123" i="3"/>
  <c r="A124" i="3"/>
  <c r="C124" i="3"/>
  <c r="A125" i="3"/>
  <c r="C125" i="3"/>
  <c r="A126" i="3"/>
  <c r="C126" i="3"/>
  <c r="A127" i="3"/>
  <c r="C127" i="3"/>
  <c r="A128" i="3"/>
  <c r="C128" i="3"/>
  <c r="A129" i="3"/>
  <c r="C129" i="3"/>
  <c r="A130" i="3"/>
  <c r="C130" i="3"/>
  <c r="A131" i="3"/>
  <c r="C131" i="3"/>
  <c r="A132" i="3"/>
  <c r="C132" i="3"/>
  <c r="A133" i="3"/>
  <c r="C133" i="3"/>
  <c r="A134" i="3"/>
  <c r="C134" i="3"/>
  <c r="A135" i="3"/>
  <c r="C135" i="3"/>
  <c r="A136" i="3"/>
  <c r="C136" i="3"/>
  <c r="A137" i="3"/>
  <c r="C137" i="3"/>
  <c r="A138" i="3"/>
  <c r="C138" i="3"/>
  <c r="A139" i="3"/>
  <c r="C139" i="3"/>
  <c r="C5" i="3"/>
  <c r="A5" i="3"/>
  <c r="I4" i="1"/>
  <c r="J4" i="1"/>
  <c r="K4" i="1"/>
  <c r="M4" i="1"/>
  <c r="R4" i="1"/>
  <c r="P4" i="1"/>
  <c r="N4" i="1"/>
  <c r="O4" i="1"/>
  <c r="U4" i="1"/>
  <c r="V4" i="1"/>
  <c r="S4" i="1"/>
  <c r="T4" i="1"/>
  <c r="W4" i="1"/>
  <c r="F4" i="1"/>
  <c r="L4" i="1"/>
  <c r="Q4" i="1"/>
  <c r="C1" i="3"/>
  <c r="D1" i="3"/>
  <c r="E1" i="3"/>
  <c r="F1" i="3"/>
  <c r="G1" i="3"/>
  <c r="H1" i="3"/>
  <c r="I1" i="3"/>
  <c r="J1" i="3"/>
  <c r="K1" i="3"/>
  <c r="L1" i="3"/>
  <c r="M1" i="3"/>
  <c r="N1" i="3"/>
  <c r="O1" i="3"/>
  <c r="P1" i="3"/>
  <c r="Q1" i="3"/>
  <c r="R1" i="3"/>
  <c r="S1" i="3"/>
  <c r="T1" i="3"/>
  <c r="U1" i="3"/>
  <c r="V1" i="3"/>
  <c r="W1" i="3"/>
  <c r="A1" i="3"/>
  <c r="D2" i="3"/>
  <c r="D6" i="3"/>
  <c r="D7"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5" i="3"/>
  <c r="B13" i="1" l="1"/>
  <c r="B21" i="1"/>
  <c r="B29" i="1"/>
  <c r="B37" i="1"/>
  <c r="B45" i="1"/>
  <c r="B53" i="1"/>
  <c r="B61" i="1"/>
  <c r="B69" i="1"/>
  <c r="B77" i="1"/>
  <c r="B85" i="1"/>
  <c r="B93" i="1"/>
  <c r="B101" i="1"/>
  <c r="B109" i="1"/>
  <c r="B117" i="1"/>
  <c r="B125" i="1"/>
  <c r="B126" i="1"/>
  <c r="B52" i="1"/>
  <c r="B108" i="1"/>
  <c r="B6" i="1"/>
  <c r="B14" i="1"/>
  <c r="B22" i="1"/>
  <c r="B30" i="1"/>
  <c r="B38" i="1"/>
  <c r="B46" i="1"/>
  <c r="B54" i="1"/>
  <c r="B62" i="1"/>
  <c r="B70" i="1"/>
  <c r="B78" i="1"/>
  <c r="B86" i="1"/>
  <c r="B94" i="1"/>
  <c r="B102" i="1"/>
  <c r="B110" i="1"/>
  <c r="B118" i="1"/>
  <c r="B28" i="1"/>
  <c r="B84" i="1"/>
  <c r="B124" i="1"/>
  <c r="B7" i="1"/>
  <c r="B15" i="1"/>
  <c r="B23" i="1"/>
  <c r="B31" i="1"/>
  <c r="B39" i="1"/>
  <c r="B47" i="1"/>
  <c r="B55" i="1"/>
  <c r="B63" i="1"/>
  <c r="B71" i="1"/>
  <c r="B79" i="1"/>
  <c r="B87" i="1"/>
  <c r="B95" i="1"/>
  <c r="B103" i="1"/>
  <c r="B111" i="1"/>
  <c r="B119" i="1"/>
  <c r="B127" i="1"/>
  <c r="B36" i="1"/>
  <c r="B92" i="1"/>
  <c r="B5" i="1"/>
  <c r="B8" i="1"/>
  <c r="B16" i="1"/>
  <c r="B24" i="1"/>
  <c r="B32" i="1"/>
  <c r="B40" i="1"/>
  <c r="B48" i="1"/>
  <c r="B56" i="1"/>
  <c r="B64" i="1"/>
  <c r="B72" i="1"/>
  <c r="B80" i="1"/>
  <c r="B88" i="1"/>
  <c r="B96" i="1"/>
  <c r="B104" i="1"/>
  <c r="B112" i="1"/>
  <c r="B120" i="1"/>
  <c r="B128" i="1"/>
  <c r="B12" i="1"/>
  <c r="B68" i="1"/>
  <c r="B9" i="1"/>
  <c r="B17" i="1"/>
  <c r="B25" i="1"/>
  <c r="B33" i="1"/>
  <c r="B41" i="1"/>
  <c r="B49" i="1"/>
  <c r="B57" i="1"/>
  <c r="B65" i="1"/>
  <c r="B73" i="1"/>
  <c r="B81" i="1"/>
  <c r="B89" i="1"/>
  <c r="B97" i="1"/>
  <c r="B105" i="1"/>
  <c r="B113" i="1"/>
  <c r="B121" i="1"/>
  <c r="B129" i="1"/>
  <c r="B60" i="1"/>
  <c r="B116" i="1"/>
  <c r="B10" i="1"/>
  <c r="B18" i="1"/>
  <c r="B26" i="1"/>
  <c r="B34" i="1"/>
  <c r="B42" i="1"/>
  <c r="B50" i="1"/>
  <c r="B58" i="1"/>
  <c r="B66" i="1"/>
  <c r="B74" i="1"/>
  <c r="B82" i="1"/>
  <c r="B90" i="1"/>
  <c r="B98" i="1"/>
  <c r="B106" i="1"/>
  <c r="B114" i="1"/>
  <c r="B122" i="1"/>
  <c r="B130" i="1"/>
  <c r="B44" i="1"/>
  <c r="B100" i="1"/>
  <c r="B11" i="1"/>
  <c r="B19" i="1"/>
  <c r="B27" i="1"/>
  <c r="B35" i="1"/>
  <c r="B43" i="1"/>
  <c r="B51" i="1"/>
  <c r="B59" i="1"/>
  <c r="B67" i="1"/>
  <c r="B75" i="1"/>
  <c r="B83" i="1"/>
  <c r="B91" i="1"/>
  <c r="B99" i="1"/>
  <c r="B107" i="1"/>
  <c r="B115" i="1"/>
  <c r="B123" i="1"/>
  <c r="B131" i="1"/>
  <c r="B20" i="1"/>
  <c r="B76" i="1"/>
  <c r="J3" i="3"/>
  <c r="H3" i="1"/>
  <c r="H4" i="1" s="1"/>
  <c r="R3" i="3"/>
  <c r="V3" i="3"/>
  <c r="N3" i="3"/>
  <c r="S3" i="3"/>
  <c r="K3" i="3"/>
  <c r="U3" i="3"/>
  <c r="M3" i="3"/>
  <c r="L3" i="3"/>
  <c r="T3" i="3"/>
  <c r="P3" i="3"/>
  <c r="H3" i="3"/>
  <c r="W3" i="3"/>
  <c r="O3" i="3"/>
  <c r="Q3" i="3"/>
  <c r="I3" i="3"/>
  <c r="E3" i="3"/>
  <c r="G3" i="3"/>
  <c r="F7" i="3"/>
  <c r="F3" i="3" s="1"/>
  <c r="E4" i="1"/>
  <c r="G3" i="1"/>
  <c r="G4" i="1" s="1"/>
  <c r="D3" i="1"/>
  <c r="D3" i="3"/>
  <c r="D4" i="3" s="1"/>
  <c r="D4" i="1" l="1"/>
  <c r="E41" i="18" l="1"/>
  <c r="E39" i="18"/>
  <c r="E37" i="18"/>
  <c r="E28" i="18"/>
  <c r="E24" i="18"/>
  <c r="E26" i="18"/>
  <c r="E47" i="18" l="1"/>
  <c r="C11" i="18" s="1"/>
  <c r="C13" i="18" s="1"/>
  <c r="C15" i="1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<sst xmlns="http://schemas.openxmlformats.org/spreadsheetml/2006/main" count="1805" uniqueCount="412">
  <si>
    <t>Giren Çıkan</t>
  </si>
  <si>
    <t>Vahid</t>
  </si>
  <si>
    <t>Vahid Qiymet</t>
  </si>
  <si>
    <t>Sandvic Salmon</t>
  </si>
  <si>
    <t>Sandvic Tuna</t>
  </si>
  <si>
    <t>Sandvic Turkey ham</t>
  </si>
  <si>
    <t>Sandvic Salami</t>
  </si>
  <si>
    <t>Sandvic Club</t>
  </si>
  <si>
    <t xml:space="preserve">Sandvic caesar </t>
  </si>
  <si>
    <t>Sadvic Chicken</t>
  </si>
  <si>
    <t>Sandvic nuggets</t>
  </si>
  <si>
    <t>Sandvic vegetable</t>
  </si>
  <si>
    <t>Sandvic vegetable hot</t>
  </si>
  <si>
    <t>Kentucky</t>
  </si>
  <si>
    <t>Devalye</t>
  </si>
  <si>
    <t>Escolabe</t>
  </si>
  <si>
    <t>Kiyevski</t>
  </si>
  <si>
    <t>Schnizel</t>
  </si>
  <si>
    <t>Chicken wings</t>
  </si>
  <si>
    <t>Chicken Legs</t>
  </si>
  <si>
    <t>Nuggets</t>
  </si>
  <si>
    <t>Chicken grilled</t>
  </si>
  <si>
    <t>Margaritta pizza</t>
  </si>
  <si>
    <t>Salami pizza</t>
  </si>
  <si>
    <t>Chicken BBG</t>
  </si>
  <si>
    <t>Vegtable pizza</t>
  </si>
  <si>
    <t>Sosiskali pizza</t>
  </si>
  <si>
    <t>Peperoni pizza</t>
  </si>
  <si>
    <t>Chicken nuggets</t>
  </si>
  <si>
    <t>Caesar pizza</t>
  </si>
  <si>
    <t>Margaritta 44</t>
  </si>
  <si>
    <t>Satis Qiymeti</t>
  </si>
  <si>
    <t>Maliyeti</t>
  </si>
  <si>
    <t>Maliyet/Satis</t>
  </si>
  <si>
    <t xml:space="preserve">ALMA CEMI KG </t>
  </si>
  <si>
    <t>ANKARA SPAGETTI KG</t>
  </si>
  <si>
    <t>AVOKADO KG</t>
  </si>
  <si>
    <t>AYSBERQ RESEPT</t>
  </si>
  <si>
    <t xml:space="preserve">BABY CHICKEN KG </t>
  </si>
  <si>
    <t xml:space="preserve">BADAM TEMIZLENMISH KG </t>
  </si>
  <si>
    <t xml:space="preserve">BADIMCAN KG </t>
  </si>
  <si>
    <t>BAKTAT CAPERS KG</t>
  </si>
  <si>
    <t xml:space="preserve">BAL 1 KG </t>
  </si>
  <si>
    <t xml:space="preserve">BIBER BOLQAR KG </t>
  </si>
  <si>
    <t>BONDUEL QARGIDALI KG</t>
  </si>
  <si>
    <t xml:space="preserve">CAM FISTIGI (MUSKAT QOZU) KG </t>
  </si>
  <si>
    <t xml:space="preserve">CAN ETI ( TENDIRLOYN-BRAZILYA) KG </t>
  </si>
  <si>
    <t xml:space="preserve">CIRE KG </t>
  </si>
  <si>
    <t>DANA ETI SUMUKSUZ KG</t>
  </si>
  <si>
    <t xml:space="preserve">DARCIN KG </t>
  </si>
  <si>
    <t xml:space="preserve">DEFNE YARPAGI KG </t>
  </si>
  <si>
    <t xml:space="preserve">DUZ KG </t>
  </si>
  <si>
    <t>ERIK QURUSU KG(QAYSI)</t>
  </si>
  <si>
    <t xml:space="preserve">FRI KARTOF KG RESEPT </t>
  </si>
  <si>
    <t xml:space="preserve">GOBELEK ZIRE KG </t>
  </si>
  <si>
    <t>GOYERTI  ED</t>
  </si>
  <si>
    <t>HARRYS SENDVIC COREYI ED</t>
  </si>
  <si>
    <t xml:space="preserve">HIND QOZU KG </t>
  </si>
  <si>
    <t xml:space="preserve">KABACKI KG </t>
  </si>
  <si>
    <t>KAHI EDED</t>
  </si>
  <si>
    <t xml:space="preserve">KAMAR-HINDI MACAR ( SALAMI) </t>
  </si>
  <si>
    <t xml:space="preserve">KEKLIK OTU KG </t>
  </si>
  <si>
    <t xml:space="preserve">KELEM KG </t>
  </si>
  <si>
    <t xml:space="preserve">KERE YAGI (KALINKA/KRESTY/) KG </t>
  </si>
  <si>
    <t xml:space="preserve">KEREVIZ (SELDREY)  KG </t>
  </si>
  <si>
    <t xml:space="preserve">KESMIK KG </t>
  </si>
  <si>
    <t xml:space="preserve">KETCUP KG </t>
  </si>
  <si>
    <t>KNOR BARBEKYU SOUS KG</t>
  </si>
  <si>
    <t xml:space="preserve">KNOR CESNI SEBZELI KG </t>
  </si>
  <si>
    <t xml:space="preserve">KNORR BULYON TOYUQ KG RESEPT </t>
  </si>
  <si>
    <t xml:space="preserve">KOK KG </t>
  </si>
  <si>
    <t>KRIVETKA BASSIZ 16/20 KG</t>
  </si>
  <si>
    <t>KUNCUT AG KG</t>
  </si>
  <si>
    <t xml:space="preserve">KUNCUT YAGI LT </t>
  </si>
  <si>
    <t>LAVASH ED</t>
  </si>
  <si>
    <t>LAVAZZA ESPRESSO CREMA E AROMA 1 KG</t>
  </si>
  <si>
    <t>LIMON ED</t>
  </si>
  <si>
    <t xml:space="preserve">MAMASITA SOUS KG </t>
  </si>
  <si>
    <t xml:space="preserve">MAYONEZ KG </t>
  </si>
  <si>
    <t>MEHMET EFENDİ KOFE KG RESEPT</t>
  </si>
  <si>
    <t>MERCI QIRMIZI KG RESEPT</t>
  </si>
  <si>
    <t xml:space="preserve">MONIN SIROP KARAMEL LT </t>
  </si>
  <si>
    <t>NANE QURUSU KG RESEPT</t>
  </si>
  <si>
    <t>NARSERAB LT</t>
  </si>
  <si>
    <t>NISASTA KG (KRAXMAL)</t>
  </si>
  <si>
    <t xml:space="preserve">OREGANO KG </t>
  </si>
  <si>
    <t xml:space="preserve">PANKO SUXARI KG  </t>
  </si>
  <si>
    <t xml:space="preserve">PENDIR AG </t>
  </si>
  <si>
    <t xml:space="preserve">PENDIR CHEDAR KG </t>
  </si>
  <si>
    <t xml:space="preserve">PENDIR CREMETTE KG </t>
  </si>
  <si>
    <t>PENDIR GOUDA HOLLAND KG</t>
  </si>
  <si>
    <t xml:space="preserve">PENDIR MOZARELLA GALIBANI KG </t>
  </si>
  <si>
    <t xml:space="preserve">PENDIR PARMEZAN KG </t>
  </si>
  <si>
    <t>POMIDOR CERI KG</t>
  </si>
  <si>
    <t xml:space="preserve">POMIDOR KG </t>
  </si>
  <si>
    <t xml:space="preserve">PORTAGAL KG </t>
  </si>
  <si>
    <t>PRESIDENT SLIVKI KG 35.1%</t>
  </si>
  <si>
    <t xml:space="preserve">PUL BIBER KG </t>
  </si>
  <si>
    <t xml:space="preserve">QARA YUMRU ISTIOT KG </t>
  </si>
  <si>
    <t>QARA ZEYTUN TUMSUZ KG</t>
  </si>
  <si>
    <t xml:space="preserve">QATILASDIRLMIS SUD KG </t>
  </si>
  <si>
    <t>QATIQ LT (KEND)1BL-3KG</t>
  </si>
  <si>
    <t>QAYMAQ GENCE KG</t>
  </si>
  <si>
    <t>QAYMAQ KG</t>
  </si>
  <si>
    <t>QIRMIZI LOBYA KG RESEPT</t>
  </si>
  <si>
    <t xml:space="preserve">QOZ LEPESI KG </t>
  </si>
  <si>
    <t xml:space="preserve">QREYPFRUT KG </t>
  </si>
  <si>
    <t>QURUDULMUS  POMIDOR YAGDA KG</t>
  </si>
  <si>
    <t xml:space="preserve">RENGLI BIBER KG </t>
  </si>
  <si>
    <t xml:space="preserve">ROZMARIN KG </t>
  </si>
  <si>
    <t xml:space="preserve">SARI KISMIS KG </t>
  </si>
  <si>
    <t xml:space="preserve">SARIKOK  KG </t>
  </si>
  <si>
    <t xml:space="preserve">SARIMSAQ KG </t>
  </si>
  <si>
    <t xml:space="preserve">SEKER TOZU KG </t>
  </si>
  <si>
    <t>SEKER TOZU QARA (40 gr) ED</t>
  </si>
  <si>
    <t>SHIRIN TOZ BIBER QIRMIZI (PAPRIKA)</t>
  </si>
  <si>
    <t>SIRKE AG LT</t>
  </si>
  <si>
    <t>SIROP HERSHEY SHOKOLAD KG</t>
  </si>
  <si>
    <t xml:space="preserve">SMOKED SALMON FILE VAAKUM KG </t>
  </si>
  <si>
    <t xml:space="preserve">SODA KG  </t>
  </si>
  <si>
    <t xml:space="preserve">SOGAN KG </t>
  </si>
  <si>
    <t xml:space="preserve">SOGAN QIRMIZI  KG </t>
  </si>
  <si>
    <t>SOUS BALZAMIK MARA KG</t>
  </si>
  <si>
    <t xml:space="preserve">SOUS SOYA LT </t>
  </si>
  <si>
    <t>SUD LT</t>
  </si>
  <si>
    <t>SWEET CILI SOUS LT</t>
  </si>
  <si>
    <t xml:space="preserve">TABASCO SOUS KG </t>
  </si>
  <si>
    <t xml:space="preserve">TAHIN KG </t>
  </si>
  <si>
    <t xml:space="preserve">TOMAT PASTASI KG </t>
  </si>
  <si>
    <t xml:space="preserve">TOMAT PILET( SOYULMUS POMIDOR) KG </t>
  </si>
  <si>
    <t xml:space="preserve">TOYUQ FILE (ACIQ) KG </t>
  </si>
  <si>
    <t xml:space="preserve">TOYUQ TEZE  PAKET KG </t>
  </si>
  <si>
    <t xml:space="preserve">TUNA BALIGI KONSERVA KG  </t>
  </si>
  <si>
    <t>UN  ( DOYMAQ) KG</t>
  </si>
  <si>
    <t xml:space="preserve">VORCHESTER SOUS L </t>
  </si>
  <si>
    <t xml:space="preserve">XAMA (ROMASKA) KG </t>
  </si>
  <si>
    <t xml:space="preserve">XARDAL KG </t>
  </si>
  <si>
    <t>XASH XASH KG</t>
  </si>
  <si>
    <t xml:space="preserve">XIYAR KG </t>
  </si>
  <si>
    <t xml:space="preserve">XIYAR TURSUSU KG </t>
  </si>
  <si>
    <t>YAG DURU QARGIDALI LT ( FINAL/SUN POLERMO)</t>
  </si>
  <si>
    <t>YAG DURU QIZARTMALIQ LT(SUN FRITA)</t>
  </si>
  <si>
    <t xml:space="preserve">YAG DURU ZEYTUN LT </t>
  </si>
  <si>
    <t xml:space="preserve">YAG KERE ANKOR KG </t>
  </si>
  <si>
    <t xml:space="preserve">YASIL ALMA KG </t>
  </si>
  <si>
    <t xml:space="preserve">YASIL BIBER KG </t>
  </si>
  <si>
    <t>YASIL ZEYTUN TUMSUZ KG</t>
  </si>
  <si>
    <t>YUMURTA ED</t>
  </si>
  <si>
    <t>ZEFERAN KG ( 1 Gr)</t>
  </si>
  <si>
    <t xml:space="preserve">ZENCEFIL KG </t>
  </si>
  <si>
    <t xml:space="preserve">ZIRINC KG </t>
  </si>
  <si>
    <t>Pesto sauce</t>
  </si>
  <si>
    <t>Caesar sauce Y/F</t>
  </si>
  <si>
    <t>Nuggets kq</t>
  </si>
  <si>
    <t>Toyuq budu</t>
  </si>
  <si>
    <t>Toyuq qanad</t>
  </si>
  <si>
    <t>Pizza soss Y/F</t>
  </si>
  <si>
    <t>Pizza hemiri Y/F</t>
  </si>
  <si>
    <t>BBG sous kg</t>
  </si>
  <si>
    <t>Sosika kg</t>
  </si>
  <si>
    <t>Peperoni kg</t>
  </si>
  <si>
    <t>Chicken Wings</t>
  </si>
  <si>
    <t>Chicken Grilled</t>
  </si>
  <si>
    <t>Chicken Nuggets</t>
  </si>
  <si>
    <t>Oregano</t>
  </si>
  <si>
    <t>Soda</t>
  </si>
  <si>
    <t>Pesto Sauce</t>
  </si>
  <si>
    <t>KG</t>
  </si>
  <si>
    <t>ƏDƏD</t>
  </si>
  <si>
    <t>LİTRE</t>
  </si>
  <si>
    <t>INGREDIENTS</t>
  </si>
  <si>
    <t/>
  </si>
  <si>
    <t>CONTENTS</t>
  </si>
  <si>
    <t>CODE</t>
  </si>
  <si>
    <t>#</t>
  </si>
  <si>
    <t>READY PRODUCT</t>
  </si>
  <si>
    <t>SALES UNIT</t>
  </si>
  <si>
    <t>COST</t>
  </si>
  <si>
    <t>SALES PRICE</t>
  </si>
  <si>
    <t>SALES WEIGHT</t>
  </si>
  <si>
    <t>Piece/s</t>
  </si>
  <si>
    <t>Sandwich Tuna (Fish)</t>
  </si>
  <si>
    <t>Product A</t>
  </si>
  <si>
    <t>Product B</t>
  </si>
  <si>
    <t>Pizza Salami (Sausage)</t>
  </si>
  <si>
    <t>Pizza Caesar</t>
  </si>
  <si>
    <t>Chicken Barbecue</t>
  </si>
  <si>
    <t>Pizza with Sausage</t>
  </si>
  <si>
    <t>Product C</t>
  </si>
  <si>
    <t>Cutlet Kiyevski</t>
  </si>
  <si>
    <t>Sandwich Salami</t>
  </si>
  <si>
    <t>Sandwich Turkey Ham</t>
  </si>
  <si>
    <t>Sandwich Chicken</t>
  </si>
  <si>
    <t>Schnitzel (Veal Cutlet)</t>
  </si>
  <si>
    <t>Sandwich Nuggets</t>
  </si>
  <si>
    <t>Product D</t>
  </si>
  <si>
    <t>Hot Veggie Sandwich</t>
  </si>
  <si>
    <t xml:space="preserve">Sandwich Caesar </t>
  </si>
  <si>
    <t>Avocado</t>
  </si>
  <si>
    <t>Peeled Almonds</t>
  </si>
  <si>
    <t>Eggplant</t>
  </si>
  <si>
    <t>Honey</t>
  </si>
  <si>
    <t>Bulgarian Pepper</t>
  </si>
  <si>
    <t>Cinnamon</t>
  </si>
  <si>
    <t>Bay leaf</t>
  </si>
  <si>
    <t>Salt</t>
  </si>
  <si>
    <t>Coconut</t>
  </si>
  <si>
    <t>Pumpkin</t>
  </si>
  <si>
    <t>Lettuce</t>
  </si>
  <si>
    <t>Thyme Herb</t>
  </si>
  <si>
    <t>Cabbage</t>
  </si>
  <si>
    <t>Curd</t>
  </si>
  <si>
    <t>Ketchup</t>
  </si>
  <si>
    <t>Sesame Oil</t>
  </si>
  <si>
    <t>Lemon</t>
  </si>
  <si>
    <t>Mayonnaise</t>
  </si>
  <si>
    <t>Starch</t>
  </si>
  <si>
    <t>Cheese White</t>
  </si>
  <si>
    <t>Cheese Gouda Holland</t>
  </si>
  <si>
    <t>Tomatoes</t>
  </si>
  <si>
    <t>Orange</t>
  </si>
  <si>
    <t>Black Olive Seedless</t>
  </si>
  <si>
    <t>Condensed Milk</t>
  </si>
  <si>
    <t>Cream</t>
  </si>
  <si>
    <t>Walnuts</t>
  </si>
  <si>
    <t>Grapefruit</t>
  </si>
  <si>
    <t>Dried Tomato In Oil</t>
  </si>
  <si>
    <t>Colored Pepper</t>
  </si>
  <si>
    <t>Rosemary</t>
  </si>
  <si>
    <t>Yellow Raisins</t>
  </si>
  <si>
    <t>Garlic</t>
  </si>
  <si>
    <t>Sugar</t>
  </si>
  <si>
    <t>Vinegar White</t>
  </si>
  <si>
    <t>Onion</t>
  </si>
  <si>
    <t>Milk</t>
  </si>
  <si>
    <t>Tomato Paste</t>
  </si>
  <si>
    <t>Mustard</t>
  </si>
  <si>
    <t>Cucumbers</t>
  </si>
  <si>
    <t>Cucumber Pickle</t>
  </si>
  <si>
    <t>Olive Oil</t>
  </si>
  <si>
    <t>Green Apple</t>
  </si>
  <si>
    <t>Green Pepper</t>
  </si>
  <si>
    <t>Green Olive Seedless</t>
  </si>
  <si>
    <t>Eggs</t>
  </si>
  <si>
    <t>Saffron</t>
  </si>
  <si>
    <t>Ginger</t>
  </si>
  <si>
    <t>Sausage</t>
  </si>
  <si>
    <t>Apple Jam</t>
  </si>
  <si>
    <t>Muskat Peanuts</t>
  </si>
  <si>
    <t>Meat</t>
  </si>
  <si>
    <t>Spaghetti</t>
  </si>
  <si>
    <t>Cuminum</t>
  </si>
  <si>
    <t>Boneless Beef</t>
  </si>
  <si>
    <t>Dried Apricots</t>
  </si>
  <si>
    <t>French Fries (Potatoes)</t>
  </si>
  <si>
    <t>Mushroom</t>
  </si>
  <si>
    <t>Green Vegetables</t>
  </si>
  <si>
    <t>Sandwich Bread</t>
  </si>
  <si>
    <t>Salami (Sausage)</t>
  </si>
  <si>
    <t>Butter</t>
  </si>
  <si>
    <t>Celery</t>
  </si>
  <si>
    <t>Barbecue Sauce</t>
  </si>
  <si>
    <t>Vegetables Sauce</t>
  </si>
  <si>
    <t>Carrot</t>
  </si>
  <si>
    <t>Shrimp</t>
  </si>
  <si>
    <t>Sesame Seeds</t>
  </si>
  <si>
    <t>Lavash (Bread)</t>
  </si>
  <si>
    <t>Espresso Crema</t>
  </si>
  <si>
    <t xml:space="preserve">Turkish Coffee </t>
  </si>
  <si>
    <t>Red Lentils</t>
  </si>
  <si>
    <t>Monin Syrup</t>
  </si>
  <si>
    <t>Dried Mint</t>
  </si>
  <si>
    <t>Narsharab (Pomegranate Wine)</t>
  </si>
  <si>
    <t>Sukhari (Dried Crust)</t>
  </si>
  <si>
    <t>Chedar Cheese</t>
  </si>
  <si>
    <t>Cremette Cheese</t>
  </si>
  <si>
    <t>Mozzarella Cheese</t>
  </si>
  <si>
    <t>Parmesan Cheese</t>
  </si>
  <si>
    <t>Cream (President)</t>
  </si>
  <si>
    <t>Chili Pepper</t>
  </si>
  <si>
    <t>Black Pepper</t>
  </si>
  <si>
    <t>Yoghurt</t>
  </si>
  <si>
    <t>Cream (Ganja)</t>
  </si>
  <si>
    <t>Red Beans</t>
  </si>
  <si>
    <t>Yellow Ginger</t>
  </si>
  <si>
    <t>Sugar Powder Black</t>
  </si>
  <si>
    <t>Sweet Powder Red Pepper</t>
  </si>
  <si>
    <t>Chocolate Syrup</t>
  </si>
  <si>
    <t>Smoked Salmon Vacuum</t>
  </si>
  <si>
    <t>Red Onion</t>
  </si>
  <si>
    <t>Balsamic Sauce</t>
  </si>
  <si>
    <t>Soybean Sauce</t>
  </si>
  <si>
    <t>Sweet Chili Sauce</t>
  </si>
  <si>
    <t>Tabasco Sauce</t>
  </si>
  <si>
    <t>Peeled Tomato</t>
  </si>
  <si>
    <t>Fresh Chicken in Packs</t>
  </si>
  <si>
    <t>Canned Tuna (Fish)</t>
  </si>
  <si>
    <t>Flour</t>
  </si>
  <si>
    <t>Vorchester Sauce</t>
  </si>
  <si>
    <t>Sour Cream</t>
  </si>
  <si>
    <t>Xash Xash (Herb)</t>
  </si>
  <si>
    <t>Corn Oil</t>
  </si>
  <si>
    <t>Frying Oil</t>
  </si>
  <si>
    <t>Anchor Butter</t>
  </si>
  <si>
    <t>Barberries</t>
  </si>
  <si>
    <t>Caesar Sauce</t>
  </si>
  <si>
    <t>Chicken Leg</t>
  </si>
  <si>
    <t>Pizza Sauce</t>
  </si>
  <si>
    <t>Pizza Pastry</t>
  </si>
  <si>
    <t>Pepperoni</t>
  </si>
  <si>
    <t>Barbecue Sauce (Knorr)</t>
  </si>
  <si>
    <t>Chicken Baby</t>
  </si>
  <si>
    <t>Chicken Broth Sauce (Knorr)</t>
  </si>
  <si>
    <t>Chicken Fillet</t>
  </si>
  <si>
    <t>Corn (Bonduel)</t>
  </si>
  <si>
    <t>Iceberg (Herbs)</t>
  </si>
  <si>
    <t>Mamasita Sauce</t>
  </si>
  <si>
    <t>Molasses</t>
  </si>
  <si>
    <t xml:space="preserve">Tomatoes (Ceri - Kind) </t>
  </si>
  <si>
    <t>UNIT</t>
  </si>
  <si>
    <t>PURCHASING PRICE</t>
  </si>
  <si>
    <t>SUPPLIERS</t>
  </si>
  <si>
    <t>INGREDIENTS CODES</t>
  </si>
  <si>
    <t>kg.</t>
  </si>
  <si>
    <t>Litre</t>
  </si>
  <si>
    <t>Capers</t>
  </si>
  <si>
    <t>COST / SALES PRICE RATIO</t>
  </si>
  <si>
    <t>PREPARED UNIT</t>
  </si>
  <si>
    <t>Pizza Pepperoni</t>
  </si>
  <si>
    <t>Sandwich Salmon</t>
  </si>
  <si>
    <t>Pizza Veggie</t>
  </si>
  <si>
    <t>Pizza Margherita</t>
  </si>
  <si>
    <t>Sandwich Veggie</t>
  </si>
  <si>
    <t>USED WEIGHT</t>
  </si>
  <si>
    <t>WEIGHT UNIT</t>
  </si>
  <si>
    <t>INGREDIENTS PURCHASING PRICE</t>
  </si>
  <si>
    <t>USED INGREDIENTS</t>
  </si>
  <si>
    <t>• Purchasing Ingredients</t>
  </si>
  <si>
    <t>• Recipe_Cost_Calculator</t>
  </si>
  <si>
    <t>PRODUCT GROUP</t>
  </si>
  <si>
    <t>Chicken Group</t>
  </si>
  <si>
    <t>Cutlet Group</t>
  </si>
  <si>
    <t>Nuggets Group</t>
  </si>
  <si>
    <t>Pizza Group</t>
  </si>
  <si>
    <t>Sandwich Group</t>
  </si>
  <si>
    <t>Products Group</t>
  </si>
  <si>
    <t>PHOTO</t>
  </si>
  <si>
    <t>• Dish_Cost</t>
  </si>
  <si>
    <t>• Recipe_ Analysis_Pivot_Tables</t>
  </si>
  <si>
    <t>• Ready_to_Use_Products</t>
  </si>
  <si>
    <t>• Recipe_Contents</t>
  </si>
  <si>
    <t>Hot Veggie Sandwich Total</t>
  </si>
  <si>
    <t>Nuggets Total</t>
  </si>
  <si>
    <t>Pizza Margherita Total</t>
  </si>
  <si>
    <t>Chicken Barbecue Total</t>
  </si>
  <si>
    <t>Chicken Grilled Total</t>
  </si>
  <si>
    <t>Chicken Legs Total</t>
  </si>
  <si>
    <t>Chicken Nuggets Total</t>
  </si>
  <si>
    <t>Chicken Wings Total</t>
  </si>
  <si>
    <t>Cutlet Kiyevski Total</t>
  </si>
  <si>
    <t>Pizza Caesar Total</t>
  </si>
  <si>
    <t>Pizza Pepperoni Total</t>
  </si>
  <si>
    <t>Pizza Salami (Sausage) Total</t>
  </si>
  <si>
    <t>Pizza Veggie Total</t>
  </si>
  <si>
    <t>Pizza with Sausage Total</t>
  </si>
  <si>
    <t>Product A Total</t>
  </si>
  <si>
    <t>Product B Total</t>
  </si>
  <si>
    <t>Product C Total</t>
  </si>
  <si>
    <t>Product D Total</t>
  </si>
  <si>
    <t>Sandwich Caesar  Total</t>
  </si>
  <si>
    <t>Sandwich Chicken Total</t>
  </si>
  <si>
    <t>Sandwich Nuggets Total</t>
  </si>
  <si>
    <t>Sandwich Salami Total</t>
  </si>
  <si>
    <t>Sandwich Tuna (Fish) Total</t>
  </si>
  <si>
    <t>Sandwich Turkey Ham Total</t>
  </si>
  <si>
    <t>Sandwich Veggie Total</t>
  </si>
  <si>
    <t>Schnitzel (Veal Cutlet) Total</t>
  </si>
  <si>
    <t>RECIPE COST CALCULATOR</t>
  </si>
  <si>
    <t>HAZIR M</t>
  </si>
  <si>
    <t>DATE</t>
  </si>
  <si>
    <t>DISH NAME</t>
  </si>
  <si>
    <t>TOTAL COST</t>
  </si>
  <si>
    <t>COST MARGIN</t>
  </si>
  <si>
    <t>GROSS PROFIT</t>
  </si>
  <si>
    <t>Product Name</t>
  </si>
  <si>
    <t>Qty.</t>
  </si>
  <si>
    <t>Cost
(per unit)</t>
  </si>
  <si>
    <t>Total Cost</t>
  </si>
  <si>
    <t>TOTAL</t>
  </si>
  <si>
    <t>COMMUNAL &amp; PREPARATION EXPENSES</t>
  </si>
  <si>
    <t>DESCRIPTION</t>
  </si>
  <si>
    <t>Expenses</t>
  </si>
  <si>
    <t>Preparation</t>
  </si>
  <si>
    <t>Gas</t>
  </si>
  <si>
    <t>Electricity</t>
  </si>
  <si>
    <t>Water</t>
  </si>
  <si>
    <t>Total</t>
  </si>
  <si>
    <t>Allergies</t>
  </si>
  <si>
    <t>Prepared By</t>
  </si>
  <si>
    <t>Approved By</t>
  </si>
  <si>
    <t>Occupation</t>
  </si>
  <si>
    <t>Sandwich Salmon Total</t>
  </si>
  <si>
    <t>Sum of COST</t>
  </si>
  <si>
    <t>SALE PPRICE</t>
  </si>
  <si>
    <t>Microsoft Excel</t>
  </si>
  <si>
    <t>Excel Challenge #24</t>
  </si>
  <si>
    <t>Ilgar Zarbaliyev</t>
  </si>
  <si>
    <t>Welcome to Excel challenge #24!</t>
  </si>
  <si>
    <t>worksheet that is required to perform the challenge tasks. Once you have completed the</t>
  </si>
  <si>
    <t>download, proceed to take the challenge and test your skills.</t>
  </si>
  <si>
    <r>
      <t xml:space="preserve">This week's challenge is designed to test your knowledge on </t>
    </r>
    <r>
      <rPr>
        <b/>
        <sz val="11"/>
        <color theme="1"/>
        <rFont val="Roboto"/>
      </rPr>
      <t xml:space="preserve">XLOOKUP, UNIQUE &amp; FILTER </t>
    </r>
    <r>
      <rPr>
        <sz val="11"/>
        <color theme="1"/>
        <rFont val="Roboto"/>
      </rPr>
      <t>Functions.</t>
    </r>
  </si>
  <si>
    <t>4 Please follow the directions given below, which include downloading the Excel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</si>
</sst>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_(* \(#,##0.00\);_(* &quot;-&quot;??_);_(@_)"/>
    <numFmt numFmtId="164" formatCode="[$-409]d/mmm;@"/>
    <numFmt numFmtId="165" formatCode="#,##0.00\ [$₼-82C]"/>
    <numFmt numFmtId="166" formatCode="_(* #,##0_);_(* \(#,##0\);_(* &quot;-&quot;??_);_(@_)"/>
    <numFmt numFmtId="167" formatCode="#,##0\ &quot;piece&quot;"/>
    <numFmt numFmtId="168" formatCode="#,##0.00\ [$₼-42C]"/>
    <numFmt numFmtId="169" formatCode="[$$-409]#,##0.00"/>
    <numFmt numFmtId="170" formatCode="[$-F800]dddd\,\ mmmm\ dd\,\ yyyy"/>
    <numFmt numFmtId="171" formatCode="[$-409]mmmm\ d\,\ yyyy;@"/>
    <numFmt numFmtId="172" formatCode="#,##0.00\ [$₼-82C];\-#,##0.00\ [$₼-82C]"/>
    <numFmt numFmtId="173" formatCode="_-\$* #,##0.00_ ;_-\$* \-#,##0.00\ ;_-\$* &quot;-&quot;??_ ;_-@_ "/>
  </numFmts>
  <fonts count="42">
    <font>
      <sz val="11"/>
      <color theme="1"/>
      <name val="Calibri"/>
      <family val="2"/>
      <scheme val="minor"/>
    </font>
    <font>
      <sz val="12"/>
      <color theme="1"/>
      <name val="Clarendon Condensed"/>
      <family val="2"/>
    </font>
    <font>
      <sz val="11"/>
      <color theme="1"/>
      <name val="Calibri"/>
      <family val="2"/>
      <scheme val="minor"/>
    </font>
    <font>
      <sz val="10"/>
      <name val="Arial"/>
      <family val="2"/>
    </font>
    <font>
      <u/>
      <sz val="10"/>
      <color indexed="12"/>
      <name val="Arial"/>
      <family val="2"/>
    </font>
    <font>
      <sz val="20"/>
      <color theme="1"/>
      <name val="Lato"/>
      <family val="2"/>
    </font>
    <font>
      <sz val="20"/>
      <color theme="1"/>
      <name val="Clarendon Condensed"/>
      <family val="1"/>
      <charset val="238"/>
    </font>
    <font>
      <sz val="10"/>
      <color theme="1"/>
      <name val="Roboto"/>
    </font>
    <font>
      <b/>
      <sz val="26"/>
      <color rgb="FF2A9D8F"/>
      <name val="Lato"/>
      <family val="2"/>
    </font>
    <font>
      <b/>
      <sz val="26"/>
      <color theme="9" tint="-0.499984740745262"/>
      <name val="Lato"/>
      <family val="2"/>
    </font>
    <font>
      <sz val="32"/>
      <color rgb="FF264653"/>
      <name val="Lato"/>
      <family val="2"/>
    </font>
    <font>
      <sz val="32"/>
      <color rgb="FFE76F51"/>
      <name val="Lato"/>
      <family val="2"/>
    </font>
    <font>
      <sz val="32"/>
      <color rgb="FF2A9D8F"/>
      <name val="Lato"/>
      <family val="2"/>
    </font>
    <font>
      <sz val="20"/>
      <color rgb="FFE63946"/>
      <name val="Lato"/>
      <family val="2"/>
    </font>
    <font>
      <b/>
      <sz val="40"/>
      <color rgb="FF606C38"/>
      <name val="Lato"/>
      <family val="2"/>
    </font>
    <font>
      <sz val="40"/>
      <color rgb="FF606C38"/>
      <name val="Lato"/>
      <family val="2"/>
    </font>
    <font>
      <sz val="20"/>
      <color rgb="FFBC6C25"/>
      <name val="Lato"/>
      <family val="2"/>
    </font>
    <font>
      <sz val="20"/>
      <color theme="5" tint="-0.249977111117893"/>
      <name val="Lato"/>
      <family val="2"/>
    </font>
    <font>
      <b/>
      <sz val="48"/>
      <color rgb="FF283618"/>
      <name val="Roboto"/>
    </font>
    <font>
      <sz val="10"/>
      <color rgb="FF000000"/>
      <name val="Roboto"/>
    </font>
    <font>
      <sz val="12"/>
      <color theme="0"/>
      <name val="Clarendon Condensed"/>
      <family val="2"/>
    </font>
    <font>
      <b/>
      <sz val="10"/>
      <color theme="0"/>
      <name val="Roboto"/>
    </font>
    <font>
      <b/>
      <sz val="24"/>
      <color theme="0"/>
      <name val="Alegreya Sans"/>
    </font>
    <font>
      <sz val="10"/>
      <name val="Roboto"/>
    </font>
    <font>
      <b/>
      <sz val="10"/>
      <color rgb="FFFF0000"/>
      <name val="Arial"/>
      <family val="2"/>
    </font>
    <font>
      <b/>
      <sz val="14"/>
      <color theme="9" tint="-0.499984740745262"/>
      <name val="Roboto"/>
    </font>
    <font>
      <b/>
      <sz val="12"/>
      <color rgb="FFFF0000"/>
      <name val="Arial"/>
      <family val="2"/>
    </font>
    <font>
      <sz val="10"/>
      <color rgb="FFFF0000"/>
      <name val="Arial"/>
      <family val="2"/>
    </font>
    <font>
      <sz val="12"/>
      <color indexed="18"/>
      <name val="Arial"/>
      <family val="2"/>
    </font>
    <font>
      <b/>
      <sz val="10"/>
      <color theme="9" tint="-0.499984740745262"/>
      <name val="Arial"/>
      <family val="2"/>
    </font>
    <font>
      <b/>
      <sz val="18"/>
      <color theme="0"/>
      <name val="Roboto"/>
    </font>
    <font>
      <sz val="14"/>
      <color indexed="40"/>
      <name val="Arial"/>
      <family val="2"/>
    </font>
    <font>
      <b/>
      <sz val="16"/>
      <color theme="1"/>
      <name val="Roboto"/>
    </font>
    <font>
      <b/>
      <sz val="12"/>
      <color indexed="9"/>
      <name val="Arial"/>
      <family val="2"/>
    </font>
    <font>
      <b/>
      <sz val="12"/>
      <color theme="0"/>
      <name val="Roboto"/>
    </font>
    <font>
      <b/>
      <sz val="12"/>
      <color theme="1"/>
      <name val="Roboto"/>
    </font>
    <font>
      <b/>
      <sz val="12"/>
      <color indexed="9"/>
      <name val="Roboto"/>
    </font>
    <font>
      <b/>
      <sz val="14"/>
      <color theme="0"/>
      <name val="Roboto"/>
    </font>
    <font>
      <b/>
      <sz val="10"/>
      <color theme="9" tint="-0.249977111117893"/>
      <name val="Roboto"/>
    </font>
    <font>
      <sz val="11"/>
      <color theme="1"/>
      <name val="Roboto"/>
    </font>
    <font>
      <b/>
      <sz val="11"/>
      <color theme="1"/>
      <name val="Roboto"/>
    </font>
    <font>
      <sz val="11"/>
      <color theme="1"/>
      <name val="Arial"/>
      <family val="2"/>
    </font>
  </fonts>
  <fills count="1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9"/>
      </patternFill>
    </fill>
    <fill>
      <patternFill patternType="solid">
        <fgColor theme="9" tint="0.59999389629810485"/>
        <bgColor indexed="65"/>
      </patternFill>
    </fill>
    <fill>
      <patternFill patternType="solid">
        <fgColor theme="9" tint="0.79998168889431442"/>
        <bgColor theme="9" tint="0.79998168889431442"/>
      </patternFill>
    </fill>
    <fill>
      <patternFill patternType="solid">
        <fgColor theme="9" tint="0.59999389629810485"/>
        <bgColor theme="9" tint="0.59999389629810485"/>
      </patternFill>
    </fill>
    <fill>
      <patternFill patternType="solid">
        <fgColor indexed="22"/>
        <bgColor indexed="64"/>
      </patternFill>
    </fill>
    <fill>
      <patternFill patternType="solid">
        <fgColor theme="9"/>
        <bgColor theme="9"/>
      </patternFill>
    </fill>
    <fill>
      <patternFill patternType="solid">
        <fgColor rgb="FF80ED9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hair">
        <color indexed="55"/>
      </left>
      <right/>
      <top style="hair">
        <color indexed="55"/>
      </top>
      <bottom style="hair">
        <color indexed="55"/>
      </bottom>
      <diagonal/>
    </border>
    <border>
      <left/>
      <right style="hair">
        <color indexed="55"/>
      </right>
      <top style="hair">
        <color indexed="55"/>
      </top>
      <bottom style="hair">
        <color indexed="55"/>
      </bottom>
      <diagonal/>
    </border>
    <border>
      <left/>
      <right style="hair">
        <color indexed="55"/>
      </right>
      <top/>
      <bottom style="hair">
        <color indexed="55"/>
      </bottom>
      <diagonal/>
    </border>
    <border>
      <left style="hair">
        <color indexed="55"/>
      </left>
      <right style="hair">
        <color indexed="55"/>
      </right>
      <top/>
      <bottom style="hair">
        <color indexed="55"/>
      </bottom>
      <diagonal/>
    </border>
    <border>
      <left style="hair">
        <color indexed="55"/>
      </left>
      <right/>
      <top/>
      <bottom style="hair">
        <color indexed="55"/>
      </bottom>
      <diagonal/>
    </border>
    <border>
      <left/>
      <right style="hair">
        <color indexed="55"/>
      </right>
      <top style="hair">
        <color indexed="55"/>
      </top>
      <bottom/>
      <diagonal/>
    </border>
    <border>
      <left style="hair">
        <color indexed="55"/>
      </left>
      <right style="hair">
        <color indexed="55"/>
      </right>
      <top style="hair">
        <color indexed="55"/>
      </top>
      <bottom style="hair">
        <color indexed="55"/>
      </bottom>
      <diagonal/>
    </border>
    <border>
      <left style="hair">
        <color indexed="55"/>
      </left>
      <right style="hair">
        <color indexed="55"/>
      </right>
      <top style="hair">
        <color indexed="55"/>
      </top>
      <bottom/>
      <diagonal/>
    </border>
    <border>
      <left style="hair">
        <color indexed="55"/>
      </left>
      <right/>
      <top style="hair">
        <color indexed="55"/>
      </top>
      <bottom/>
      <diagonal/>
    </border>
    <border>
      <left style="hair">
        <color indexed="55"/>
      </left>
      <right/>
      <top/>
      <bottom/>
      <diagonal/>
    </border>
    <border>
      <left/>
      <right/>
      <top/>
      <bottom style="hair">
        <color indexed="55"/>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7">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0" fontId="4" fillId="0" borderId="0" applyNumberFormat="0" applyFill="0" applyBorder="0" applyAlignment="0" applyProtection="0">
      <alignment vertical="top"/>
      <protection locked="0"/>
    </xf>
    <xf numFmtId="0" fontId="20" fillId="6" borderId="0" applyNumberFormat="0" applyBorder="0" applyAlignment="0" applyProtection="0"/>
    <xf numFmtId="0" fontId="1" fillId="7" borderId="0" applyNumberFormat="0" applyBorder="0" applyAlignment="0" applyProtection="0"/>
  </cellStyleXfs>
  <cellXfs count="154">
    <xf numFmtId="0" fontId="0" fillId="0" borderId="0" xfId="0"/>
    <xf numFmtId="0" fontId="0" fillId="0" borderId="1" xfId="0" applyBorder="1"/>
    <xf numFmtId="43" fontId="0" fillId="0" borderId="1" xfId="1" applyFont="1" applyBorder="1"/>
    <xf numFmtId="43" fontId="0" fillId="0" borderId="0" xfId="1" applyFont="1"/>
    <xf numFmtId="9" fontId="0" fillId="0" borderId="1" xfId="2" applyFont="1" applyBorder="1" applyAlignment="1"/>
    <xf numFmtId="43" fontId="0" fillId="0" borderId="1" xfId="1" applyFont="1" applyBorder="1" applyAlignment="1"/>
    <xf numFmtId="0" fontId="0" fillId="0" borderId="1" xfId="0" applyBorder="1" applyAlignment="1">
      <alignment horizontal="center" vertical="center" textRotation="45"/>
    </xf>
    <xf numFmtId="0" fontId="0" fillId="2" borderId="1" xfId="0" applyFill="1" applyBorder="1" applyAlignment="1">
      <alignment horizontal="center" vertical="center" textRotation="45"/>
    </xf>
    <xf numFmtId="0" fontId="0" fillId="2" borderId="1" xfId="0" applyFill="1" applyBorder="1" applyAlignment="1">
      <alignment horizontal="center" vertical="center"/>
    </xf>
    <xf numFmtId="43" fontId="0" fillId="2" borderId="1" xfId="1" applyFont="1" applyFill="1" applyBorder="1" applyAlignment="1">
      <alignment horizontal="center" vertical="center"/>
    </xf>
    <xf numFmtId="43" fontId="0" fillId="2" borderId="1" xfId="1" applyFont="1" applyFill="1" applyBorder="1" applyAlignment="1"/>
    <xf numFmtId="9" fontId="0" fillId="2" borderId="1" xfId="2" applyFont="1" applyFill="1" applyBorder="1" applyAlignment="1"/>
    <xf numFmtId="43" fontId="0" fillId="3" borderId="1" xfId="1" applyFont="1" applyFill="1" applyBorder="1" applyAlignment="1"/>
    <xf numFmtId="9" fontId="0" fillId="3" borderId="1" xfId="2" applyFont="1" applyFill="1" applyBorder="1" applyAlignment="1"/>
    <xf numFmtId="43" fontId="0" fillId="0" borderId="1" xfId="1" applyFont="1" applyFill="1" applyBorder="1" applyAlignment="1"/>
    <xf numFmtId="43" fontId="0" fillId="4" borderId="1" xfId="1" applyFont="1" applyFill="1" applyBorder="1" applyAlignment="1"/>
    <xf numFmtId="9" fontId="0" fillId="4" borderId="1" xfId="2" applyFont="1" applyFill="1" applyBorder="1" applyAlignment="1"/>
    <xf numFmtId="43" fontId="0" fillId="5" borderId="1" xfId="1" applyFont="1" applyFill="1" applyBorder="1" applyAlignment="1"/>
    <xf numFmtId="9" fontId="0" fillId="5" borderId="1" xfId="2" applyFont="1" applyFill="1" applyBorder="1" applyAlignment="1"/>
    <xf numFmtId="0" fontId="0" fillId="2" borderId="1" xfId="0" applyFill="1" applyBorder="1" applyAlignment="1">
      <alignment horizontal="center" vertical="center" textRotation="90"/>
    </xf>
    <xf numFmtId="0" fontId="0" fillId="3" borderId="1" xfId="0" applyFill="1" applyBorder="1" applyAlignment="1">
      <alignment horizontal="center" vertical="center" textRotation="90"/>
    </xf>
    <xf numFmtId="0" fontId="0" fillId="0" borderId="0" xfId="0" applyAlignment="1">
      <alignment textRotation="90"/>
    </xf>
    <xf numFmtId="0" fontId="0" fillId="4" borderId="1" xfId="0" applyFill="1" applyBorder="1" applyAlignment="1">
      <alignment horizontal="center" vertical="center" textRotation="90"/>
    </xf>
    <xf numFmtId="0" fontId="0" fillId="5" borderId="1" xfId="0" applyFill="1" applyBorder="1" applyAlignment="1">
      <alignment horizontal="center" vertical="center" textRotation="90"/>
    </xf>
    <xf numFmtId="0" fontId="0" fillId="0" borderId="1" xfId="0" applyBorder="1" applyAlignment="1">
      <alignment horizontal="center" vertical="center" textRotation="90"/>
    </xf>
    <xf numFmtId="0" fontId="5" fillId="0" borderId="0" xfId="0" applyFont="1"/>
    <xf numFmtId="0" fontId="6" fillId="0" borderId="0" xfId="0" applyFont="1"/>
    <xf numFmtId="0" fontId="7" fillId="0" borderId="0" xfId="0" applyFont="1" applyAlignment="1">
      <alignment horizontal="center" vertical="center" wrapText="1"/>
    </xf>
    <xf numFmtId="0" fontId="7" fillId="0" borderId="0" xfId="0" applyFont="1" applyAlignment="1">
      <alignment vertical="center" wrapText="1"/>
    </xf>
    <xf numFmtId="165" fontId="7" fillId="0" borderId="0" xfId="0" applyNumberFormat="1" applyFont="1" applyAlignment="1">
      <alignment vertical="center" wrapText="1"/>
    </xf>
    <xf numFmtId="164" fontId="7" fillId="0" borderId="0" xfId="0" applyNumberFormat="1" applyFont="1" applyAlignment="1">
      <alignment vertical="center" wrapText="1"/>
    </xf>
    <xf numFmtId="165" fontId="7" fillId="0" borderId="0" xfId="0" applyNumberFormat="1" applyFont="1" applyAlignment="1">
      <alignment horizontal="center" vertical="center" wrapText="1"/>
    </xf>
    <xf numFmtId="43" fontId="7" fillId="0" borderId="0" xfId="1" applyFont="1" applyAlignment="1">
      <alignment horizontal="center" vertical="center" wrapText="1"/>
    </xf>
    <xf numFmtId="2" fontId="7" fillId="0" borderId="0" xfId="0" applyNumberFormat="1" applyFont="1" applyAlignment="1">
      <alignment horizontal="center" vertical="center" wrapText="1"/>
    </xf>
    <xf numFmtId="2" fontId="7" fillId="0" borderId="0" xfId="0" applyNumberFormat="1" applyFont="1" applyAlignment="1">
      <alignment vertical="center" wrapText="1"/>
    </xf>
    <xf numFmtId="166" fontId="7" fillId="0" borderId="0" xfId="1" applyNumberFormat="1" applyFont="1" applyAlignment="1">
      <alignment horizontal="center" vertical="center" wrapText="1"/>
    </xf>
    <xf numFmtId="167" fontId="7" fillId="0" borderId="0" xfId="1" applyNumberFormat="1" applyFont="1" applyAlignment="1">
      <alignment horizontal="center" vertical="center" wrapText="1"/>
    </xf>
    <xf numFmtId="43" fontId="7" fillId="0" borderId="0" xfId="1" applyFont="1" applyAlignment="1">
      <alignment vertical="center" wrapText="1"/>
    </xf>
    <xf numFmtId="0" fontId="7" fillId="0" borderId="1" xfId="0" applyFont="1" applyBorder="1"/>
    <xf numFmtId="166" fontId="7" fillId="0" borderId="0" xfId="1" applyNumberFormat="1" applyFont="1" applyAlignment="1">
      <alignment vertical="center" wrapText="1"/>
    </xf>
    <xf numFmtId="168" fontId="7" fillId="0" borderId="0" xfId="0" applyNumberFormat="1" applyFont="1" applyAlignment="1">
      <alignment vertical="center" wrapText="1"/>
    </xf>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3" fillId="0" borderId="0" xfId="3" applyAlignment="1">
      <alignment vertical="center"/>
    </xf>
    <xf numFmtId="0" fontId="23" fillId="0" borderId="0" xfId="3" applyFont="1" applyAlignment="1">
      <alignment vertical="center"/>
    </xf>
    <xf numFmtId="169" fontId="23" fillId="0" borderId="0" xfId="3" applyNumberFormat="1" applyFont="1" applyAlignment="1">
      <alignment vertical="center"/>
    </xf>
    <xf numFmtId="0" fontId="23" fillId="0" borderId="0" xfId="3" applyFont="1" applyAlignment="1">
      <alignment horizontal="right" vertical="center"/>
    </xf>
    <xf numFmtId="0" fontId="24" fillId="0" borderId="0" xfId="3" applyFont="1" applyAlignment="1">
      <alignment vertical="center"/>
    </xf>
    <xf numFmtId="169" fontId="3" fillId="0" borderId="0" xfId="3" applyNumberFormat="1" applyAlignment="1">
      <alignment vertical="center"/>
    </xf>
    <xf numFmtId="0" fontId="3" fillId="10" borderId="0" xfId="3" applyFill="1" applyAlignment="1">
      <alignment vertical="center"/>
    </xf>
    <xf numFmtId="169" fontId="3" fillId="10" borderId="0" xfId="3" applyNumberFormat="1" applyFill="1" applyAlignment="1">
      <alignment vertical="center"/>
    </xf>
    <xf numFmtId="170" fontId="3" fillId="10" borderId="0" xfId="3" applyNumberFormat="1" applyFill="1" applyAlignment="1">
      <alignment vertical="center"/>
    </xf>
    <xf numFmtId="170" fontId="25" fillId="10" borderId="0" xfId="3" applyNumberFormat="1" applyFont="1" applyFill="1" applyAlignment="1">
      <alignment horizontal="left" vertical="center" indent="1"/>
    </xf>
    <xf numFmtId="0" fontId="26" fillId="10" borderId="0" xfId="3" applyFont="1" applyFill="1" applyAlignment="1">
      <alignment horizontal="center" vertical="center"/>
    </xf>
    <xf numFmtId="0" fontId="27" fillId="10" borderId="0" xfId="3" applyFont="1" applyFill="1" applyAlignment="1">
      <alignment vertical="center"/>
    </xf>
    <xf numFmtId="170" fontId="28" fillId="0" borderId="0" xfId="3" applyNumberFormat="1" applyFont="1" applyAlignment="1">
      <alignment vertical="center"/>
    </xf>
    <xf numFmtId="0" fontId="25" fillId="10" borderId="0" xfId="3" applyFont="1" applyFill="1" applyAlignment="1">
      <alignment vertical="center"/>
    </xf>
    <xf numFmtId="0" fontId="25" fillId="10" borderId="0" xfId="3" applyFont="1" applyFill="1" applyAlignment="1">
      <alignment horizontal="left" vertical="center" indent="1"/>
    </xf>
    <xf numFmtId="173" fontId="25" fillId="10" borderId="0" xfId="3" applyNumberFormat="1" applyFont="1" applyFill="1" applyAlignment="1">
      <alignment horizontal="left" vertical="center"/>
    </xf>
    <xf numFmtId="0" fontId="29" fillId="10" borderId="0" xfId="3" applyFont="1" applyFill="1" applyAlignment="1">
      <alignment vertical="center"/>
    </xf>
    <xf numFmtId="169" fontId="3" fillId="10" borderId="0" xfId="3" applyNumberFormat="1" applyFill="1" applyAlignment="1">
      <alignment horizontal="center" vertical="center"/>
    </xf>
    <xf numFmtId="0" fontId="30" fillId="6" borderId="0" xfId="5" applyFont="1" applyAlignment="1">
      <alignment horizontal="left" vertical="center" indent="1"/>
    </xf>
    <xf numFmtId="0" fontId="30" fillId="6" borderId="0" xfId="5" applyFont="1" applyAlignment="1">
      <alignment vertical="center"/>
    </xf>
    <xf numFmtId="0" fontId="31" fillId="10" borderId="0" xfId="3" applyFont="1" applyFill="1" applyAlignment="1">
      <alignment vertical="center"/>
    </xf>
    <xf numFmtId="0" fontId="32" fillId="7" borderId="0" xfId="6" applyFont="1" applyAlignment="1">
      <alignment horizontal="left" vertical="center" indent="1"/>
    </xf>
    <xf numFmtId="0" fontId="32" fillId="7" borderId="0" xfId="6" applyFont="1" applyAlignment="1">
      <alignment horizontal="center" vertical="center" wrapText="1"/>
    </xf>
    <xf numFmtId="0" fontId="25" fillId="0" borderId="4" xfId="3" applyFont="1" applyBorder="1" applyAlignment="1">
      <alignment horizontal="left" vertical="center" indent="1"/>
    </xf>
    <xf numFmtId="43" fontId="25" fillId="0" borderId="5" xfId="1" applyFont="1" applyBorder="1" applyAlignment="1">
      <alignment horizontal="center" vertical="center"/>
    </xf>
    <xf numFmtId="172" fontId="25" fillId="0" borderId="5" xfId="3" applyNumberFormat="1" applyFont="1" applyBorder="1" applyAlignment="1">
      <alignment horizontal="right" vertical="center"/>
    </xf>
    <xf numFmtId="172" fontId="25" fillId="0" borderId="6" xfId="3" applyNumberFormat="1" applyFont="1" applyBorder="1" applyAlignment="1">
      <alignment vertical="center"/>
    </xf>
    <xf numFmtId="0" fontId="25" fillId="0" borderId="3" xfId="3" applyFont="1" applyBorder="1" applyAlignment="1">
      <alignment horizontal="left" vertical="center" indent="1"/>
    </xf>
    <xf numFmtId="0" fontId="25" fillId="0" borderId="7" xfId="3" applyFont="1" applyBorder="1" applyAlignment="1">
      <alignment horizontal="left" vertical="center" indent="1"/>
    </xf>
    <xf numFmtId="168" fontId="30" fillId="6" borderId="0" xfId="5" applyNumberFormat="1" applyFont="1" applyAlignment="1">
      <alignment vertical="center"/>
    </xf>
    <xf numFmtId="0" fontId="33" fillId="10" borderId="0" xfId="3" applyFont="1" applyFill="1" applyAlignment="1">
      <alignment horizontal="right" vertical="center"/>
    </xf>
    <xf numFmtId="169" fontId="33" fillId="10" borderId="0" xfId="3" applyNumberFormat="1" applyFont="1" applyFill="1" applyAlignment="1">
      <alignment vertical="center"/>
    </xf>
    <xf numFmtId="0" fontId="34" fillId="6" borderId="0" xfId="5" applyFont="1" applyAlignment="1">
      <alignment horizontal="left" vertical="center" indent="1"/>
    </xf>
    <xf numFmtId="0" fontId="34" fillId="6" borderId="0" xfId="5" applyFont="1" applyAlignment="1">
      <alignment vertical="center"/>
    </xf>
    <xf numFmtId="0" fontId="35" fillId="7" borderId="0" xfId="6" applyFont="1" applyAlignment="1">
      <alignment horizontal="left" vertical="center" indent="1"/>
    </xf>
    <xf numFmtId="0" fontId="35" fillId="7" borderId="0" xfId="6" applyFont="1" applyAlignment="1">
      <alignment vertical="center"/>
    </xf>
    <xf numFmtId="0" fontId="35" fillId="7" borderId="0" xfId="6" applyFont="1" applyAlignment="1">
      <alignment horizontal="center" vertical="center"/>
    </xf>
    <xf numFmtId="0" fontId="23" fillId="0" borderId="4" xfId="3" applyFont="1" applyBorder="1" applyAlignment="1">
      <alignment horizontal="left" vertical="center" indent="1"/>
    </xf>
    <xf numFmtId="0" fontId="23" fillId="0" borderId="5" xfId="3" applyFont="1" applyBorder="1" applyAlignment="1">
      <alignment vertical="center"/>
    </xf>
    <xf numFmtId="172" fontId="23" fillId="0" borderId="6" xfId="3" applyNumberFormat="1" applyFont="1" applyBorder="1" applyAlignment="1">
      <alignment vertical="center"/>
    </xf>
    <xf numFmtId="0" fontId="23" fillId="0" borderId="3" xfId="3" applyFont="1" applyBorder="1" applyAlignment="1">
      <alignment horizontal="left" vertical="center" indent="1"/>
    </xf>
    <xf numFmtId="0" fontId="23" fillId="0" borderId="8" xfId="3" applyFont="1" applyBorder="1" applyAlignment="1">
      <alignment vertical="center"/>
    </xf>
    <xf numFmtId="172" fontId="23" fillId="0" borderId="2" xfId="3" applyNumberFormat="1" applyFont="1" applyBorder="1" applyAlignment="1">
      <alignment vertical="center"/>
    </xf>
    <xf numFmtId="0" fontId="23" fillId="0" borderId="7" xfId="3" applyFont="1" applyBorder="1" applyAlignment="1">
      <alignment horizontal="left" vertical="center" indent="1"/>
    </xf>
    <xf numFmtId="0" fontId="23" fillId="0" borderId="9" xfId="3" applyFont="1" applyBorder="1" applyAlignment="1">
      <alignment vertical="center"/>
    </xf>
    <xf numFmtId="172" fontId="23" fillId="0" borderId="10" xfId="3" applyNumberFormat="1" applyFont="1" applyBorder="1" applyAlignment="1">
      <alignment vertical="center"/>
    </xf>
    <xf numFmtId="172" fontId="34" fillId="6" borderId="0" xfId="5" applyNumberFormat="1" applyFont="1" applyAlignment="1">
      <alignment vertical="center"/>
    </xf>
    <xf numFmtId="0" fontId="36" fillId="10" borderId="0" xfId="3" applyFont="1" applyFill="1" applyAlignment="1">
      <alignment horizontal="right" vertical="center"/>
    </xf>
    <xf numFmtId="169" fontId="36" fillId="10" borderId="0" xfId="3" applyNumberFormat="1" applyFont="1" applyFill="1" applyAlignment="1">
      <alignment vertical="center"/>
    </xf>
    <xf numFmtId="0" fontId="37" fillId="6" borderId="0" xfId="5" applyFont="1" applyAlignment="1">
      <alignment horizontal="left" vertical="center" indent="1"/>
    </xf>
    <xf numFmtId="0" fontId="37" fillId="6" borderId="0" xfId="5" applyFont="1" applyAlignment="1">
      <alignment vertical="center"/>
    </xf>
    <xf numFmtId="0" fontId="3" fillId="0" borderId="11" xfId="3" applyBorder="1" applyAlignment="1">
      <alignment horizontal="left" vertical="center" indent="1"/>
    </xf>
    <xf numFmtId="0" fontId="3" fillId="0" borderId="0" xfId="3" applyAlignment="1">
      <alignment horizontal="left" vertical="center" indent="1"/>
    </xf>
    <xf numFmtId="0" fontId="3" fillId="0" borderId="6" xfId="3" applyBorder="1" applyAlignment="1">
      <alignment horizontal="left" vertical="center" indent="1"/>
    </xf>
    <xf numFmtId="0" fontId="3" fillId="0" borderId="12" xfId="3" applyBorder="1" applyAlignment="1">
      <alignment horizontal="left" vertical="center" indent="1"/>
    </xf>
    <xf numFmtId="0" fontId="38" fillId="10" borderId="0" xfId="3" applyFont="1" applyFill="1" applyAlignment="1">
      <alignment horizontal="right" vertical="center"/>
    </xf>
    <xf numFmtId="169" fontId="38" fillId="10" borderId="0" xfId="3" applyNumberFormat="1" applyFont="1" applyFill="1" applyAlignment="1">
      <alignment horizontal="right" vertical="center"/>
    </xf>
    <xf numFmtId="0" fontId="38" fillId="10" borderId="0" xfId="3" applyFont="1" applyFill="1" applyAlignment="1">
      <alignment vertical="center"/>
    </xf>
    <xf numFmtId="0" fontId="38" fillId="10" borderId="0" xfId="3" applyFont="1" applyFill="1" applyAlignment="1">
      <alignment horizontal="right" vertical="center" indent="1"/>
    </xf>
    <xf numFmtId="165" fontId="0" fillId="0" borderId="0" xfId="0" pivotButton="1" applyNumberFormat="1"/>
    <xf numFmtId="165" fontId="0" fillId="0" borderId="0" xfId="0" applyNumberFormat="1"/>
    <xf numFmtId="4" fontId="0" fillId="0" borderId="0" xfId="0" applyNumberFormat="1"/>
    <xf numFmtId="0" fontId="21" fillId="11" borderId="0" xfId="0" applyFont="1" applyFill="1" applyAlignment="1">
      <alignment horizontal="center" vertical="center" wrapText="1"/>
    </xf>
    <xf numFmtId="0" fontId="21" fillId="11" borderId="14" xfId="0" applyFont="1" applyFill="1" applyBorder="1" applyAlignment="1">
      <alignment horizontal="center" vertical="center" wrapText="1"/>
    </xf>
    <xf numFmtId="2" fontId="21" fillId="11" borderId="14" xfId="0" applyNumberFormat="1" applyFont="1" applyFill="1" applyBorder="1" applyAlignment="1">
      <alignment horizontal="center" vertical="center" wrapText="1"/>
    </xf>
    <xf numFmtId="0" fontId="21" fillId="11" borderId="14" xfId="0" applyFont="1" applyFill="1" applyBorder="1" applyAlignment="1">
      <alignment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vertical="center" wrapText="1"/>
    </xf>
    <xf numFmtId="0" fontId="7" fillId="9" borderId="16" xfId="0" applyFont="1" applyFill="1" applyBorder="1" applyAlignment="1">
      <alignment horizontal="center" vertical="center" wrapText="1"/>
    </xf>
    <xf numFmtId="3" fontId="7" fillId="9" borderId="16" xfId="0" applyNumberFormat="1" applyFont="1" applyFill="1" applyBorder="1" applyAlignment="1">
      <alignment vertical="center" wrapText="1"/>
    </xf>
    <xf numFmtId="165" fontId="19" fillId="9" borderId="16" xfId="0" applyNumberFormat="1" applyFont="1" applyFill="1" applyBorder="1" applyAlignment="1">
      <alignment vertical="center" wrapText="1"/>
    </xf>
    <xf numFmtId="9" fontId="19" fillId="9" borderId="16" xfId="2" applyFont="1" applyFill="1" applyBorder="1" applyAlignment="1">
      <alignment vertical="center" wrapText="1"/>
    </xf>
    <xf numFmtId="0" fontId="7" fillId="8" borderId="17" xfId="0" applyFont="1" applyFill="1" applyBorder="1" applyAlignment="1">
      <alignment horizontal="center" vertical="center" wrapText="1"/>
    </xf>
    <xf numFmtId="0" fontId="7" fillId="8" borderId="13" xfId="0" applyFont="1" applyFill="1" applyBorder="1" applyAlignment="1">
      <alignment vertical="center" wrapText="1"/>
    </xf>
    <xf numFmtId="0" fontId="7" fillId="8" borderId="13" xfId="0" applyFont="1" applyFill="1" applyBorder="1" applyAlignment="1">
      <alignment horizontal="center" vertical="center" wrapText="1"/>
    </xf>
    <xf numFmtId="3" fontId="7" fillId="8" borderId="13" xfId="0" applyNumberFormat="1" applyFont="1" applyFill="1" applyBorder="1" applyAlignment="1">
      <alignment vertical="center" wrapText="1"/>
    </xf>
    <xf numFmtId="165" fontId="19" fillId="8" borderId="13" xfId="0" applyNumberFormat="1" applyFont="1" applyFill="1" applyBorder="1" applyAlignment="1">
      <alignment vertical="center" wrapText="1"/>
    </xf>
    <xf numFmtId="9" fontId="19" fillId="8" borderId="13" xfId="2" applyFont="1" applyFill="1" applyBorder="1" applyAlignment="1">
      <alignment vertical="center" wrapText="1"/>
    </xf>
    <xf numFmtId="0" fontId="7" fillId="9" borderId="17" xfId="0" applyFont="1" applyFill="1" applyBorder="1" applyAlignment="1">
      <alignment horizontal="center" vertical="center" wrapText="1"/>
    </xf>
    <xf numFmtId="0" fontId="7" fillId="9" borderId="13" xfId="0" applyFont="1" applyFill="1" applyBorder="1" applyAlignment="1">
      <alignment vertical="center" wrapText="1"/>
    </xf>
    <xf numFmtId="0" fontId="7" fillId="9" borderId="13" xfId="0" applyFont="1" applyFill="1" applyBorder="1" applyAlignment="1">
      <alignment horizontal="center" vertical="center" wrapText="1"/>
    </xf>
    <xf numFmtId="3" fontId="7" fillId="9" borderId="13" xfId="0" applyNumberFormat="1" applyFont="1" applyFill="1" applyBorder="1" applyAlignment="1">
      <alignment vertical="center" wrapText="1"/>
    </xf>
    <xf numFmtId="165" fontId="19" fillId="9" borderId="13" xfId="0" applyNumberFormat="1" applyFont="1" applyFill="1" applyBorder="1" applyAlignment="1">
      <alignment vertical="center" wrapText="1"/>
    </xf>
    <xf numFmtId="9" fontId="19" fillId="9" borderId="13" xfId="2" applyFont="1" applyFill="1" applyBorder="1" applyAlignment="1">
      <alignment vertical="center" wrapText="1"/>
    </xf>
    <xf numFmtId="0" fontId="35" fillId="12" borderId="0" xfId="0" applyFont="1" applyFill="1" applyAlignment="1">
      <alignment vertical="center"/>
    </xf>
    <xf numFmtId="0" fontId="35" fillId="12" borderId="0" xfId="0" applyFont="1" applyFill="1" applyAlignment="1">
      <alignment horizontal="center" vertical="center"/>
    </xf>
    <xf numFmtId="0" fontId="39" fillId="0" borderId="0" xfId="0" applyFont="1" applyAlignment="1">
      <alignment vertical="center"/>
    </xf>
    <xf numFmtId="0" fontId="32" fillId="0" borderId="0" xfId="0" applyFont="1" applyAlignment="1">
      <alignment vertical="center"/>
    </xf>
    <xf numFmtId="0" fontId="32" fillId="0" borderId="0" xfId="0" applyFont="1" applyAlignment="1">
      <alignment horizontal="center" vertical="center"/>
    </xf>
    <xf numFmtId="0" fontId="3" fillId="0" borderId="0" xfId="3" quotePrefix="1" applyAlignment="1">
      <alignment vertical="center"/>
    </xf>
    <xf numFmtId="0" fontId="41" fillId="0" borderId="0" xfId="0" applyFont="1" applyAlignment="1">
      <alignment vertical="center"/>
    </xf>
    <xf numFmtId="0" fontId="39" fillId="0" borderId="0" xfId="0" applyFont="1" applyAlignment="1">
      <alignment horizontal="center" vertical="center"/>
    </xf>
    <xf numFmtId="172" fontId="25" fillId="10" borderId="0" xfId="3" applyNumberFormat="1" applyFont="1" applyFill="1" applyAlignment="1">
      <alignment horizontal="right" vertical="center"/>
    </xf>
    <xf numFmtId="0" fontId="38" fillId="10" borderId="12" xfId="3" applyFont="1" applyFill="1" applyBorder="1" applyAlignment="1">
      <alignment horizontal="left" vertical="center"/>
    </xf>
    <xf numFmtId="0" fontId="22" fillId="6" borderId="0" xfId="5" applyFont="1" applyAlignment="1">
      <alignment horizontal="left" vertical="center"/>
    </xf>
    <xf numFmtId="171" fontId="25" fillId="0" borderId="2" xfId="3" applyNumberFormat="1" applyFont="1" applyBorder="1" applyAlignment="1">
      <alignment horizontal="right" vertical="center"/>
    </xf>
    <xf numFmtId="171" fontId="25" fillId="0" borderId="3" xfId="3" applyNumberFormat="1" applyFont="1" applyBorder="1" applyAlignment="1">
      <alignment horizontal="right" vertical="center"/>
    </xf>
    <xf numFmtId="0" fontId="25" fillId="0" borderId="2" xfId="3" applyFont="1" applyBorder="1" applyAlignment="1">
      <alignment horizontal="right" vertical="center"/>
    </xf>
    <xf numFmtId="0" fontId="25" fillId="0" borderId="3" xfId="3" applyFont="1" applyBorder="1" applyAlignment="1">
      <alignment horizontal="right" vertical="center"/>
    </xf>
    <xf numFmtId="172" fontId="25" fillId="0" borderId="2" xfId="3" applyNumberFormat="1" applyFont="1" applyBorder="1" applyAlignment="1">
      <alignment horizontal="right" vertical="center"/>
    </xf>
    <xf numFmtId="172" fontId="25" fillId="0" borderId="3" xfId="3" applyNumberFormat="1" applyFont="1" applyBorder="1" applyAlignment="1">
      <alignment horizontal="right" vertical="center"/>
    </xf>
    <xf numFmtId="9" fontId="25" fillId="10" borderId="0" xfId="3" applyNumberFormat="1" applyFont="1" applyFill="1" applyAlignment="1">
      <alignment horizontal="right" vertical="center"/>
    </xf>
  </cellXfs>
  <cellStyles count="7">
    <cellStyle name="40% - Accent6" xfId="6" builtinId="51"/>
    <cellStyle name="Accent6" xfId="5" builtinId="49"/>
    <cellStyle name="Comma" xfId="1" builtinId="3"/>
    <cellStyle name="Hyperlink 2" xfId="4" xr:uid="{BA0E3E7C-14F5-40B6-B3AE-95875ED6E1A8}"/>
    <cellStyle name="Normal" xfId="0" builtinId="0"/>
    <cellStyle name="Normal 2" xfId="3" xr:uid="{90E6691D-497D-431B-8A2E-688A54E4FE54}"/>
    <cellStyle name="Percent" xfId="2" builtinId="5"/>
  </cellStyles>
  <dxfs count="296">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165" formatCode="#,##0.00\ [$₼-82C]"/>
    </dxf>
    <dxf>
      <font>
        <strike val="0"/>
        <outline val="0"/>
        <shadow val="0"/>
        <u val="none"/>
        <vertAlign val="baseline"/>
        <sz val="10"/>
        <color theme="1"/>
        <name val="Roboto"/>
        <scheme val="none"/>
      </font>
      <numFmt numFmtId="165" formatCode="#,##0.00\ [$₼-82C]"/>
      <alignment horizontal="general" vertical="center" textRotation="0" wrapText="1" indent="0" justifyLastLine="0" shrinkToFit="0" readingOrder="0"/>
    </dxf>
    <dxf>
      <font>
        <strike val="0"/>
        <outline val="0"/>
        <shadow val="0"/>
        <u val="none"/>
        <vertAlign val="baseline"/>
        <sz val="10"/>
        <color theme="1"/>
        <name val="Roboto"/>
        <scheme val="none"/>
      </font>
      <numFmt numFmtId="165" formatCode="#,##0.00\ [$₼-82C]"/>
      <alignment horizontal="general" vertical="center" textRotation="0" wrapText="1" indent="0" justifyLastLine="0" shrinkToFit="0" readingOrder="0"/>
    </dxf>
    <dxf>
      <font>
        <strike val="0"/>
        <outline val="0"/>
        <shadow val="0"/>
        <u val="none"/>
        <vertAlign val="baseline"/>
        <sz val="10"/>
        <color theme="1"/>
        <name val="Roboto"/>
        <scheme val="none"/>
      </font>
      <numFmt numFmtId="0" formatCode="General"/>
      <alignment horizontal="center" vertical="center" textRotation="0" wrapText="1" indent="0" justifyLastLine="0" shrinkToFit="0" readingOrder="0"/>
    </dxf>
    <dxf>
      <font>
        <strike val="0"/>
        <outline val="0"/>
        <shadow val="0"/>
        <u val="none"/>
        <vertAlign val="baseline"/>
        <sz val="10"/>
        <color theme="1"/>
        <name val="Roboto"/>
        <scheme val="none"/>
      </font>
      <alignment horizontal="general" vertical="center" textRotation="0" wrapText="1" indent="0" justifyLastLine="0" shrinkToFit="0" readingOrder="0"/>
    </dxf>
    <dxf>
      <font>
        <strike val="0"/>
        <outline val="0"/>
        <shadow val="0"/>
        <u val="none"/>
        <vertAlign val="baseline"/>
        <sz val="10"/>
        <color theme="1"/>
        <name val="Roboto"/>
        <scheme val="none"/>
      </font>
      <alignment horizontal="general" vertical="center" textRotation="0" wrapText="1" indent="0" justifyLastLine="0" shrinkToFit="0" readingOrder="0"/>
    </dxf>
    <dxf>
      <font>
        <strike val="0"/>
        <outline val="0"/>
        <shadow val="0"/>
        <u val="none"/>
        <vertAlign val="baseline"/>
        <sz val="10"/>
        <color theme="1"/>
        <name val="Roboto"/>
        <scheme val="none"/>
      </font>
      <numFmt numFmtId="167" formatCode="#,##0\ &quot;piece&quot;"/>
      <alignment horizontal="general" vertical="center" textRotation="0" wrapText="1" indent="0" justifyLastLine="0" shrinkToFit="0" readingOrder="0"/>
    </dxf>
    <dxf>
      <font>
        <strike val="0"/>
        <outline val="0"/>
        <shadow val="0"/>
        <u val="none"/>
        <vertAlign val="baseline"/>
        <sz val="10"/>
        <color theme="1"/>
        <name val="Roboto"/>
        <scheme val="none"/>
      </font>
      <alignment horizontal="general" vertical="center" textRotation="0" wrapText="1" indent="0" justifyLastLine="0" shrinkToFit="0" readingOrder="0"/>
    </dxf>
    <dxf>
      <font>
        <strike val="0"/>
        <outline val="0"/>
        <shadow val="0"/>
        <u val="none"/>
        <vertAlign val="baseline"/>
        <sz val="10"/>
        <color theme="1"/>
        <name val="Roboto"/>
        <scheme val="none"/>
      </font>
      <alignment horizontal="center" vertical="center" textRotation="0" wrapText="1" indent="0" justifyLastLine="0" shrinkToFit="0" readingOrder="0"/>
    </dxf>
    <dxf>
      <font>
        <strike val="0"/>
        <outline val="0"/>
        <shadow val="0"/>
        <u val="none"/>
        <vertAlign val="baseline"/>
        <sz val="10"/>
        <color theme="1"/>
        <name val="Roboto"/>
        <scheme val="none"/>
      </font>
      <alignment horizontal="general" vertical="center" textRotation="0" wrapText="1" indent="0" justifyLastLine="0" shrinkToFit="0" readingOrder="0"/>
    </dxf>
    <dxf>
      <font>
        <strike val="0"/>
        <outline val="0"/>
        <shadow val="0"/>
        <u val="none"/>
        <vertAlign val="baseline"/>
        <sz val="10"/>
        <color theme="1"/>
        <name val="Roboto"/>
        <scheme val="none"/>
      </font>
      <alignment horizontal="center" vertical="center" textRotation="0" wrapText="1" indent="0" justifyLastLine="0" shrinkToFit="0" readingOrder="0"/>
    </dxf>
    <dxf>
      <font>
        <strike val="0"/>
        <outline val="0"/>
        <shadow val="0"/>
        <u val="none"/>
        <vertAlign val="baseline"/>
        <sz val="10"/>
        <color theme="1"/>
        <name val="Roboto"/>
        <scheme val="none"/>
      </font>
      <alignment horizontal="general" vertical="center" textRotation="0" wrapText="1" indent="0" justifyLastLine="0" shrinkToFit="0" readingOrder="0"/>
    </dxf>
    <dxf>
      <font>
        <strike val="0"/>
        <outline val="0"/>
        <shadow val="0"/>
        <u val="none"/>
        <vertAlign val="baseline"/>
        <sz val="10"/>
        <color theme="1"/>
        <name val="Roboto"/>
        <scheme val="none"/>
      </font>
      <numFmt numFmtId="165" formatCode="#,##0.00\ [$₼-82C]"/>
      <alignment horizontal="general" vertical="center" textRotation="0" wrapText="1" indent="0" justifyLastLine="0" shrinkToFit="0" readingOrder="0"/>
    </dxf>
    <dxf>
      <font>
        <strike val="0"/>
        <outline val="0"/>
        <shadow val="0"/>
        <u val="none"/>
        <vertAlign val="baseline"/>
        <sz val="10"/>
        <color theme="1"/>
        <name val="Roboto"/>
        <scheme val="none"/>
      </font>
      <alignment horizontal="center" vertical="center" textRotation="0" wrapText="1" indent="0" justifyLastLine="0" shrinkToFit="0" readingOrder="0"/>
    </dxf>
    <dxf>
      <font>
        <strike val="0"/>
        <outline val="0"/>
        <shadow val="0"/>
        <u val="none"/>
        <vertAlign val="baseline"/>
        <sz val="10"/>
        <color theme="1"/>
        <name val="Roboto"/>
        <scheme val="none"/>
      </font>
      <alignment horizontal="general" vertical="center" textRotation="0" wrapText="1" indent="0" justifyLastLine="0" shrinkToFit="0" readingOrder="0"/>
    </dxf>
    <dxf>
      <font>
        <strike val="0"/>
        <outline val="0"/>
        <shadow val="0"/>
        <u val="none"/>
        <vertAlign val="baseline"/>
        <sz val="10"/>
        <color theme="1"/>
        <name val="Roboto"/>
        <scheme val="none"/>
      </font>
      <numFmt numFmtId="0" formatCode="General"/>
      <alignment horizontal="general" vertical="center" textRotation="0" wrapText="1" indent="0" justifyLastLine="0" shrinkToFit="0" readingOrder="0"/>
    </dxf>
    <dxf>
      <font>
        <strike val="0"/>
        <outline val="0"/>
        <shadow val="0"/>
        <u val="none"/>
        <vertAlign val="baseline"/>
        <sz val="10"/>
        <color theme="1"/>
        <name val="Roboto"/>
        <scheme val="none"/>
      </font>
      <alignment horizontal="center" vertical="center" textRotation="0" wrapText="1" indent="0" justifyLastLine="0" shrinkToFit="0" readingOrder="0"/>
    </dxf>
    <dxf>
      <font>
        <strike val="0"/>
        <outline val="0"/>
        <shadow val="0"/>
        <u val="none"/>
        <vertAlign val="baseline"/>
        <sz val="10"/>
        <color theme="1"/>
        <name val="Roboto"/>
        <scheme val="none"/>
      </font>
      <alignment horizontal="general" vertical="center" textRotation="0" wrapText="1" indent="0" justifyLastLine="0" shrinkToFit="0" readingOrder="0"/>
    </dxf>
    <dxf>
      <font>
        <strike val="0"/>
        <outline val="0"/>
        <shadow val="0"/>
        <u val="none"/>
        <vertAlign val="baseline"/>
        <sz val="10"/>
        <color theme="1"/>
        <name val="Roboto"/>
        <scheme val="none"/>
      </font>
      <alignment horizontal="center" vertical="center" textRotation="0" wrapText="1" indent="0" justifyLastLine="0" shrinkToFit="0" readingOrder="0"/>
    </dxf>
  </dxfs>
  <tableStyles count="1" defaultTableStyle="TableStyleMedium2" defaultPivotStyle="PivotStyleLight16">
    <tableStyle name="Invisible" pivot="0" table="0" count="0" xr9:uid="{703B2BCC-6D65-4106-9FDE-27667844EBDC}"/>
  </tableStyles>
  <colors>
    <mruColors>
      <color rgb="FF606C38"/>
      <color rgb="FFF4A261"/>
      <color rgb="FFDDA15E"/>
      <color rgb="FF2B2D42"/>
      <color rgb="FF283618"/>
      <color rgb="FF1D3557"/>
      <color rgb="FF2A9D8F"/>
      <color rgb="FFE63946"/>
      <color rgb="FFBC6C25"/>
      <color rgb="FFF1FA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Cost / Profit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6">
                  <a:tint val="77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FF53-4493-9532-C9DB6B262E07}"/>
              </c:ext>
            </c:extLst>
          </c:dPt>
          <c:dPt>
            <c:idx val="1"/>
            <c:bubble3D val="0"/>
            <c:spPr>
              <a:solidFill>
                <a:schemeClr val="accent6">
                  <a:shade val="76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FF53-4493-9532-C9DB6B262E0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(Dish_Cost_Report!$B$9,Dish_Cost_Report!$B$11,Dish_Cost_Report!$B$15)</c15:sqref>
                  </c15:fullRef>
                </c:ext>
              </c:extLst>
              <c:f>(Dish_Cost_Report!$B$11,Dish_Cost_Report!$B$15)</c:f>
              <c:strCache>
                <c:ptCount val="2"/>
                <c:pt idx="0">
                  <c:v>TOTAL COST</c:v>
                </c:pt>
                <c:pt idx="1">
                  <c:v>GROSS PROFIT</c:v>
                </c:pt>
              </c:strCache>
            </c:strRef>
          </c:cat>
          <c:val>
            <c:numRef>
              <c:extLst>
                <c:ext xmlns:c15="http://schemas.microsoft.com/office/drawing/2012/chart" uri="{02D57815-91ED-43cb-92C2-25804820EDAC}">
                  <c15:fullRef>
                    <c15:sqref>(Dish_Cost_Report!$C$9,Dish_Cost_Report!$C$11,Dish_Cost_Report!$C$15)</c15:sqref>
                  </c15:fullRef>
                </c:ext>
              </c:extLst>
              <c:f>(Dish_Cost_Report!$C$11,Dish_Cost_Report!$C$15)</c:f>
              <c:numCache>
                <c:formatCode>#,##0.00\ [$₼-82C];\-#,##0.00\ [$₼-82C]</c:formatCode>
                <c:ptCount val="2"/>
                <c:pt idx="0">
                  <c:v>3.6166</c:v>
                </c:pt>
                <c:pt idx="1">
                  <c:v>2.3834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4-FF53-4493-9532-C9DB6B262E07}"/>
            </c:ext>
          </c:extLst>
        </c:ser>
        <c:dLbls>
          <c:dLblPos val="ctr"/>
          <c:showLegendKey val="0"/>
          <c:showVal val="0"/>
          <c:showCatName val="0"/>
          <c:showSerName val="0"/>
          <c:showPercent val="1"/>
          <c:showBubbleSize val="0"/>
          <c:showLeaderLines val="0"/>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linkedin.com/in/ilgarzarbaliyev/" TargetMode="External"/><Relationship Id="rId1" Type="http://schemas.openxmlformats.org/officeDocument/2006/relationships/image" Target="../media/image1.jpg"/><Relationship Id="rId6" Type="http://schemas.openxmlformats.org/officeDocument/2006/relationships/image" Target="../media/image4.jpg"/><Relationship Id="rId5" Type="http://schemas.openxmlformats.org/officeDocument/2006/relationships/image" Target="../media/image3.png"/><Relationship Id="rId4" Type="http://schemas.openxmlformats.org/officeDocument/2006/relationships/hyperlink" Target="https://twitter.com/IlgarZ"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18" Type="http://schemas.openxmlformats.org/officeDocument/2006/relationships/image" Target="../media/image25.jpeg"/><Relationship Id="rId26" Type="http://schemas.openxmlformats.org/officeDocument/2006/relationships/image" Target="../media/image33.jpeg"/><Relationship Id="rId3" Type="http://schemas.openxmlformats.org/officeDocument/2006/relationships/image" Target="../media/image10.jpeg"/><Relationship Id="rId21" Type="http://schemas.openxmlformats.org/officeDocument/2006/relationships/image" Target="../media/image28.jpeg"/><Relationship Id="rId7" Type="http://schemas.openxmlformats.org/officeDocument/2006/relationships/image" Target="../media/image14.jpeg"/><Relationship Id="rId12" Type="http://schemas.openxmlformats.org/officeDocument/2006/relationships/image" Target="../media/image19.jpeg"/><Relationship Id="rId17" Type="http://schemas.openxmlformats.org/officeDocument/2006/relationships/image" Target="../media/image24.jpeg"/><Relationship Id="rId25" Type="http://schemas.openxmlformats.org/officeDocument/2006/relationships/image" Target="../media/image32.jpeg"/><Relationship Id="rId2" Type="http://schemas.openxmlformats.org/officeDocument/2006/relationships/image" Target="../media/image9.jpeg"/><Relationship Id="rId16" Type="http://schemas.openxmlformats.org/officeDocument/2006/relationships/image" Target="../media/image23.jpeg"/><Relationship Id="rId20" Type="http://schemas.openxmlformats.org/officeDocument/2006/relationships/image" Target="../media/image27.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24" Type="http://schemas.openxmlformats.org/officeDocument/2006/relationships/image" Target="../media/image31.jpeg"/><Relationship Id="rId5" Type="http://schemas.openxmlformats.org/officeDocument/2006/relationships/image" Target="../media/image12.jpeg"/><Relationship Id="rId15" Type="http://schemas.openxmlformats.org/officeDocument/2006/relationships/image" Target="../media/image22.jpeg"/><Relationship Id="rId23" Type="http://schemas.openxmlformats.org/officeDocument/2006/relationships/image" Target="../media/image30.jpeg"/><Relationship Id="rId10" Type="http://schemas.openxmlformats.org/officeDocument/2006/relationships/image" Target="../media/image17.jpeg"/><Relationship Id="rId19" Type="http://schemas.openxmlformats.org/officeDocument/2006/relationships/image" Target="../media/image26.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 Id="rId22" Type="http://schemas.openxmlformats.org/officeDocument/2006/relationships/image" Target="../media/image29.jpeg"/><Relationship Id="rId27" Type="http://schemas.openxmlformats.org/officeDocument/2006/relationships/image" Target="../media/image3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xdr:from>
      <xdr:col>6</xdr:col>
      <xdr:colOff>571500</xdr:colOff>
      <xdr:row>3</xdr:row>
      <xdr:rowOff>50800</xdr:rowOff>
    </xdr:from>
    <xdr:to>
      <xdr:col>9</xdr:col>
      <xdr:colOff>488950</xdr:colOff>
      <xdr:row>12</xdr:row>
      <xdr:rowOff>139700</xdr:rowOff>
    </xdr:to>
    <xdr:sp macro="" textlink="">
      <xdr:nvSpPr>
        <xdr:cNvPr id="2" name="Oval 1">
          <a:extLst>
            <a:ext uri="{FF2B5EF4-FFF2-40B4-BE49-F238E27FC236}">
              <a16:creationId xmlns:a16="http://schemas.microsoft.com/office/drawing/2014/main" id="{BABB1BFB-7208-44ED-B8FB-6C06E4467025}"/>
            </a:ext>
          </a:extLst>
        </xdr:cNvPr>
        <xdr:cNvSpPr/>
      </xdr:nvSpPr>
      <xdr:spPr>
        <a:xfrm>
          <a:off x="4183380" y="698500"/>
          <a:ext cx="1723390" cy="1734820"/>
        </a:xfrm>
        <a:prstGeom prst="ellipse">
          <a:avLst/>
        </a:prstGeom>
        <a:blipFill>
          <a:blip xmlns:r="http://schemas.openxmlformats.org/officeDocument/2006/relationships" r:embed="rId1"/>
          <a:srcRect/>
          <a:stretch>
            <a:fillRect l="-32727" t="364" r="-17273" b="-364"/>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12700</xdr:colOff>
      <xdr:row>13</xdr:row>
      <xdr:rowOff>0</xdr:rowOff>
    </xdr:from>
    <xdr:to>
      <xdr:col>9</xdr:col>
      <xdr:colOff>195580</xdr:colOff>
      <xdr:row>14</xdr:row>
      <xdr:rowOff>0</xdr:rowOff>
    </xdr:to>
    <xdr:pic>
      <xdr:nvPicPr>
        <xdr:cNvPr id="3" name="Picture 2">
          <a:hlinkClick xmlns:r="http://schemas.openxmlformats.org/officeDocument/2006/relationships" r:id="rId2" tooltip="LinkedIn"/>
          <a:extLst>
            <a:ext uri="{FF2B5EF4-FFF2-40B4-BE49-F238E27FC236}">
              <a16:creationId xmlns:a16="http://schemas.microsoft.com/office/drawing/2014/main" id="{F7D39A99-F8D1-4A06-8358-F4880E9DD0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0520" y="2476500"/>
          <a:ext cx="182880" cy="182880"/>
        </a:xfrm>
        <a:prstGeom prst="rect">
          <a:avLst/>
        </a:prstGeom>
      </xdr:spPr>
    </xdr:pic>
    <xdr:clientData/>
  </xdr:twoCellAnchor>
  <xdr:twoCellAnchor editAs="oneCell">
    <xdr:from>
      <xdr:col>9</xdr:col>
      <xdr:colOff>260350</xdr:colOff>
      <xdr:row>13</xdr:row>
      <xdr:rowOff>0</xdr:rowOff>
    </xdr:from>
    <xdr:to>
      <xdr:col>9</xdr:col>
      <xdr:colOff>443230</xdr:colOff>
      <xdr:row>14</xdr:row>
      <xdr:rowOff>0</xdr:rowOff>
    </xdr:to>
    <xdr:pic>
      <xdr:nvPicPr>
        <xdr:cNvPr id="4" name="Picture 3">
          <a:hlinkClick xmlns:r="http://schemas.openxmlformats.org/officeDocument/2006/relationships" r:id="rId4" tooltip="Twitter"/>
          <a:extLst>
            <a:ext uri="{FF2B5EF4-FFF2-40B4-BE49-F238E27FC236}">
              <a16:creationId xmlns:a16="http://schemas.microsoft.com/office/drawing/2014/main" id="{AEB4D259-42E8-4AFE-9C16-6452926A34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78170" y="2476500"/>
          <a:ext cx="182880" cy="182880"/>
        </a:xfrm>
        <a:prstGeom prst="rect">
          <a:avLst/>
        </a:prstGeom>
      </xdr:spPr>
    </xdr:pic>
    <xdr:clientData/>
  </xdr:twoCellAnchor>
  <xdr:twoCellAnchor>
    <xdr:from>
      <xdr:col>4</xdr:col>
      <xdr:colOff>6350</xdr:colOff>
      <xdr:row>15</xdr:row>
      <xdr:rowOff>6350</xdr:rowOff>
    </xdr:from>
    <xdr:to>
      <xdr:col>13</xdr:col>
      <xdr:colOff>0</xdr:colOff>
      <xdr:row>21</xdr:row>
      <xdr:rowOff>171450</xdr:rowOff>
    </xdr:to>
    <xdr:sp macro="" textlink="">
      <xdr:nvSpPr>
        <xdr:cNvPr id="5" name="Rectangle: Rounded Corners 4">
          <a:extLst>
            <a:ext uri="{FF2B5EF4-FFF2-40B4-BE49-F238E27FC236}">
              <a16:creationId xmlns:a16="http://schemas.microsoft.com/office/drawing/2014/main" id="{D9A657ED-A15D-4134-8445-0599A287FC35}"/>
            </a:ext>
          </a:extLst>
        </xdr:cNvPr>
        <xdr:cNvSpPr/>
      </xdr:nvSpPr>
      <xdr:spPr>
        <a:xfrm>
          <a:off x="2414270" y="2848610"/>
          <a:ext cx="5411470" cy="1262380"/>
        </a:xfrm>
        <a:prstGeom prst="roundRect">
          <a:avLst/>
        </a:prstGeom>
        <a:blipFill>
          <a:blip xmlns:r="http://schemas.openxmlformats.org/officeDocument/2006/relationships" r:embed="rId6"/>
          <a:srcRect/>
          <a:stretch>
            <a:fillRect l="-115" t="-96348" r="115" b="-91348"/>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596900</xdr:colOff>
      <xdr:row>15</xdr:row>
      <xdr:rowOff>0</xdr:rowOff>
    </xdr:from>
    <xdr:to>
      <xdr:col>12</xdr:col>
      <xdr:colOff>596900</xdr:colOff>
      <xdr:row>21</xdr:row>
      <xdr:rowOff>177800</xdr:rowOff>
    </xdr:to>
    <xdr:sp macro="" textlink="">
      <xdr:nvSpPr>
        <xdr:cNvPr id="6" name="Rectangle: Rounded Corners 5">
          <a:extLst>
            <a:ext uri="{FF2B5EF4-FFF2-40B4-BE49-F238E27FC236}">
              <a16:creationId xmlns:a16="http://schemas.microsoft.com/office/drawing/2014/main" id="{7CAF7362-E80A-49D5-B9DA-7749C29FB655}"/>
            </a:ext>
          </a:extLst>
        </xdr:cNvPr>
        <xdr:cNvSpPr/>
      </xdr:nvSpPr>
      <xdr:spPr>
        <a:xfrm>
          <a:off x="2402840" y="2842260"/>
          <a:ext cx="5417820" cy="1275080"/>
        </a:xfrm>
        <a:prstGeom prst="roundRect">
          <a:avLst/>
        </a:prstGeom>
        <a:solidFill>
          <a:srgbClr val="80ED99">
            <a:alpha val="9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120650</xdr:colOff>
      <xdr:row>15</xdr:row>
      <xdr:rowOff>165100</xdr:rowOff>
    </xdr:from>
    <xdr:to>
      <xdr:col>11</xdr:col>
      <xdr:colOff>349250</xdr:colOff>
      <xdr:row>17</xdr:row>
      <xdr:rowOff>107950</xdr:rowOff>
    </xdr:to>
    <xdr:sp macro="" textlink="">
      <xdr:nvSpPr>
        <xdr:cNvPr id="7" name="TextBox 6">
          <a:extLst>
            <a:ext uri="{FF2B5EF4-FFF2-40B4-BE49-F238E27FC236}">
              <a16:creationId xmlns:a16="http://schemas.microsoft.com/office/drawing/2014/main" id="{035842E1-415C-4FC3-A79C-1ECF78A95461}"/>
            </a:ext>
          </a:extLst>
        </xdr:cNvPr>
        <xdr:cNvSpPr txBox="1"/>
      </xdr:nvSpPr>
      <xdr:spPr>
        <a:xfrm>
          <a:off x="2528570" y="3007360"/>
          <a:ext cx="4442460" cy="308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Download your</a:t>
          </a:r>
          <a:r>
            <a:rPr lang="en-US" sz="1100" baseline="0"/>
            <a:t> workout data</a:t>
          </a:r>
          <a:endParaRPr lang="en-US" sz="1100"/>
        </a:p>
      </xdr:txBody>
    </xdr:sp>
    <xdr:clientData/>
  </xdr:twoCellAnchor>
  <xdr:twoCellAnchor>
    <xdr:from>
      <xdr:col>4</xdr:col>
      <xdr:colOff>127000</xdr:colOff>
      <xdr:row>17</xdr:row>
      <xdr:rowOff>114300</xdr:rowOff>
    </xdr:from>
    <xdr:to>
      <xdr:col>11</xdr:col>
      <xdr:colOff>158750</xdr:colOff>
      <xdr:row>18</xdr:row>
      <xdr:rowOff>158750</xdr:rowOff>
    </xdr:to>
    <xdr:sp macro="" textlink="">
      <xdr:nvSpPr>
        <xdr:cNvPr id="8" name="TextBox 7">
          <a:extLst>
            <a:ext uri="{FF2B5EF4-FFF2-40B4-BE49-F238E27FC236}">
              <a16:creationId xmlns:a16="http://schemas.microsoft.com/office/drawing/2014/main" id="{61B814BE-0246-4A56-8CAA-A30676E3BFD5}"/>
            </a:ext>
          </a:extLst>
        </xdr:cNvPr>
        <xdr:cNvSpPr txBox="1"/>
      </xdr:nvSpPr>
      <xdr:spPr>
        <a:xfrm>
          <a:off x="2534920" y="3322320"/>
          <a:ext cx="4245610" cy="227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Start working on the Excel challenge with this data worksheet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482600</xdr:colOff>
      <xdr:row>1</xdr:row>
      <xdr:rowOff>203200</xdr:rowOff>
    </xdr:from>
    <xdr:to>
      <xdr:col>13</xdr:col>
      <xdr:colOff>342900</xdr:colOff>
      <xdr:row>14</xdr:row>
      <xdr:rowOff>282945</xdr:rowOff>
    </xdr:to>
    <xdr:pic>
      <xdr:nvPicPr>
        <xdr:cNvPr id="3" name="Picture 2">
          <a:extLst>
            <a:ext uri="{FF2B5EF4-FFF2-40B4-BE49-F238E27FC236}">
              <a16:creationId xmlns:a16="http://schemas.microsoft.com/office/drawing/2014/main" id="{F25CE99F-E7DA-4A82-B0AC-BC34904AAB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600" y="533400"/>
          <a:ext cx="7785100" cy="66329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264573</xdr:colOff>
      <xdr:row>1</xdr:row>
      <xdr:rowOff>23813</xdr:rowOff>
    </xdr:from>
    <xdr:to>
      <xdr:col>9</xdr:col>
      <xdr:colOff>3464973</xdr:colOff>
      <xdr:row>1</xdr:row>
      <xdr:rowOff>1822393</xdr:rowOff>
    </xdr:to>
    <xdr:pic>
      <xdr:nvPicPr>
        <xdr:cNvPr id="30" name="Picture 29">
          <a:extLst>
            <a:ext uri="{FF2B5EF4-FFF2-40B4-BE49-F238E27FC236}">
              <a16:creationId xmlns:a16="http://schemas.microsoft.com/office/drawing/2014/main" id="{241F7CA5-EB20-4ED9-80B7-8B57513042D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932323" y="637646"/>
          <a:ext cx="3200400" cy="1798580"/>
        </a:xfrm>
        <a:prstGeom prst="rect">
          <a:avLst/>
        </a:prstGeom>
      </xdr:spPr>
    </xdr:pic>
    <xdr:clientData/>
  </xdr:twoCellAnchor>
  <xdr:twoCellAnchor editAs="oneCell">
    <xdr:from>
      <xdr:col>9</xdr:col>
      <xdr:colOff>264573</xdr:colOff>
      <xdr:row>2</xdr:row>
      <xdr:rowOff>98874</xdr:rowOff>
    </xdr:from>
    <xdr:to>
      <xdr:col>9</xdr:col>
      <xdr:colOff>3464973</xdr:colOff>
      <xdr:row>2</xdr:row>
      <xdr:rowOff>1949114</xdr:rowOff>
    </xdr:to>
    <xdr:pic>
      <xdr:nvPicPr>
        <xdr:cNvPr id="31" name="Picture 30">
          <a:extLst>
            <a:ext uri="{FF2B5EF4-FFF2-40B4-BE49-F238E27FC236}">
              <a16:creationId xmlns:a16="http://schemas.microsoft.com/office/drawing/2014/main" id="{E5FD2112-CE7B-4043-93D3-8B5D3E3BC42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932323" y="2744707"/>
          <a:ext cx="3200400" cy="1850240"/>
        </a:xfrm>
        <a:prstGeom prst="rect">
          <a:avLst/>
        </a:prstGeom>
      </xdr:spPr>
    </xdr:pic>
    <xdr:clientData/>
  </xdr:twoCellAnchor>
  <xdr:twoCellAnchor editAs="oneCell">
    <xdr:from>
      <xdr:col>9</xdr:col>
      <xdr:colOff>264573</xdr:colOff>
      <xdr:row>5</xdr:row>
      <xdr:rowOff>144130</xdr:rowOff>
    </xdr:from>
    <xdr:to>
      <xdr:col>9</xdr:col>
      <xdr:colOff>3464973</xdr:colOff>
      <xdr:row>5</xdr:row>
      <xdr:rowOff>1944355</xdr:rowOff>
    </xdr:to>
    <xdr:pic>
      <xdr:nvPicPr>
        <xdr:cNvPr id="32" name="Picture 31">
          <a:extLst>
            <a:ext uri="{FF2B5EF4-FFF2-40B4-BE49-F238E27FC236}">
              <a16:creationId xmlns:a16="http://schemas.microsoft.com/office/drawing/2014/main" id="{DD5931FF-33CB-4284-A981-0E44766E684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8932323" y="9647963"/>
          <a:ext cx="3200400" cy="1800225"/>
        </a:xfrm>
        <a:prstGeom prst="rect">
          <a:avLst/>
        </a:prstGeom>
      </xdr:spPr>
    </xdr:pic>
    <xdr:clientData/>
  </xdr:twoCellAnchor>
  <xdr:twoCellAnchor editAs="oneCell">
    <xdr:from>
      <xdr:col>9</xdr:col>
      <xdr:colOff>264564</xdr:colOff>
      <xdr:row>4</xdr:row>
      <xdr:rowOff>196065</xdr:rowOff>
    </xdr:from>
    <xdr:to>
      <xdr:col>9</xdr:col>
      <xdr:colOff>3464964</xdr:colOff>
      <xdr:row>4</xdr:row>
      <xdr:rowOff>1977740</xdr:rowOff>
    </xdr:to>
    <xdr:pic>
      <xdr:nvPicPr>
        <xdr:cNvPr id="33" name="Picture 32">
          <a:extLst>
            <a:ext uri="{FF2B5EF4-FFF2-40B4-BE49-F238E27FC236}">
              <a16:creationId xmlns:a16="http://schemas.microsoft.com/office/drawing/2014/main" id="{F6C3E7B1-A3D0-484E-A47F-9BB25FAE1C5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932314" y="7413898"/>
          <a:ext cx="3200400" cy="1781675"/>
        </a:xfrm>
        <a:prstGeom prst="rect">
          <a:avLst/>
        </a:prstGeom>
      </xdr:spPr>
    </xdr:pic>
    <xdr:clientData/>
  </xdr:twoCellAnchor>
  <xdr:twoCellAnchor editAs="oneCell">
    <xdr:from>
      <xdr:col>9</xdr:col>
      <xdr:colOff>264573</xdr:colOff>
      <xdr:row>3</xdr:row>
      <xdr:rowOff>110437</xdr:rowOff>
    </xdr:from>
    <xdr:to>
      <xdr:col>9</xdr:col>
      <xdr:colOff>3464973</xdr:colOff>
      <xdr:row>3</xdr:row>
      <xdr:rowOff>2102357</xdr:rowOff>
    </xdr:to>
    <xdr:pic>
      <xdr:nvPicPr>
        <xdr:cNvPr id="34" name="Picture 33">
          <a:extLst>
            <a:ext uri="{FF2B5EF4-FFF2-40B4-BE49-F238E27FC236}">
              <a16:creationId xmlns:a16="http://schemas.microsoft.com/office/drawing/2014/main" id="{12CCE8EA-5392-42DE-896A-6923D2A2D74A}"/>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32323" y="5042270"/>
          <a:ext cx="3200400" cy="1991920"/>
        </a:xfrm>
        <a:prstGeom prst="rect">
          <a:avLst/>
        </a:prstGeom>
      </xdr:spPr>
    </xdr:pic>
    <xdr:clientData/>
  </xdr:twoCellAnchor>
  <xdr:twoCellAnchor editAs="oneCell">
    <xdr:from>
      <xdr:col>9</xdr:col>
      <xdr:colOff>264573</xdr:colOff>
      <xdr:row>6</xdr:row>
      <xdr:rowOff>123960</xdr:rowOff>
    </xdr:from>
    <xdr:to>
      <xdr:col>9</xdr:col>
      <xdr:colOff>3464973</xdr:colOff>
      <xdr:row>6</xdr:row>
      <xdr:rowOff>2044200</xdr:rowOff>
    </xdr:to>
    <xdr:pic>
      <xdr:nvPicPr>
        <xdr:cNvPr id="35" name="Picture 34">
          <a:extLst>
            <a:ext uri="{FF2B5EF4-FFF2-40B4-BE49-F238E27FC236}">
              <a16:creationId xmlns:a16="http://schemas.microsoft.com/office/drawing/2014/main" id="{1D53DBC1-E6BF-4E16-877D-AEAA18A3B45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932323" y="11913793"/>
          <a:ext cx="3200400" cy="1920240"/>
        </a:xfrm>
        <a:prstGeom prst="rect">
          <a:avLst/>
        </a:prstGeom>
      </xdr:spPr>
    </xdr:pic>
    <xdr:clientData/>
  </xdr:twoCellAnchor>
  <xdr:twoCellAnchor editAs="oneCell">
    <xdr:from>
      <xdr:col>9</xdr:col>
      <xdr:colOff>264564</xdr:colOff>
      <xdr:row>7</xdr:row>
      <xdr:rowOff>61442</xdr:rowOff>
    </xdr:from>
    <xdr:to>
      <xdr:col>9</xdr:col>
      <xdr:colOff>3464964</xdr:colOff>
      <xdr:row>7</xdr:row>
      <xdr:rowOff>2196722</xdr:rowOff>
    </xdr:to>
    <xdr:pic>
      <xdr:nvPicPr>
        <xdr:cNvPr id="36" name="Picture 35">
          <a:extLst>
            <a:ext uri="{FF2B5EF4-FFF2-40B4-BE49-F238E27FC236}">
              <a16:creationId xmlns:a16="http://schemas.microsoft.com/office/drawing/2014/main" id="{0DDF382B-FBD3-4423-896D-83E05F99815D}"/>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932314" y="14137275"/>
          <a:ext cx="3200400" cy="2135280"/>
        </a:xfrm>
        <a:prstGeom prst="rect">
          <a:avLst/>
        </a:prstGeom>
      </xdr:spPr>
    </xdr:pic>
    <xdr:clientData/>
  </xdr:twoCellAnchor>
  <xdr:twoCellAnchor editAs="oneCell">
    <xdr:from>
      <xdr:col>9</xdr:col>
      <xdr:colOff>253980</xdr:colOff>
      <xdr:row>8</xdr:row>
      <xdr:rowOff>253901</xdr:rowOff>
    </xdr:from>
    <xdr:to>
      <xdr:col>9</xdr:col>
      <xdr:colOff>3454380</xdr:colOff>
      <xdr:row>8</xdr:row>
      <xdr:rowOff>1740771</xdr:rowOff>
    </xdr:to>
    <xdr:pic>
      <xdr:nvPicPr>
        <xdr:cNvPr id="38" name="Picture 37">
          <a:extLst>
            <a:ext uri="{FF2B5EF4-FFF2-40B4-BE49-F238E27FC236}">
              <a16:creationId xmlns:a16="http://schemas.microsoft.com/office/drawing/2014/main" id="{FC373B9B-A0AF-4F1B-BDD7-CC4E16001C2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8921730" y="18901734"/>
          <a:ext cx="3200400" cy="1486870"/>
        </a:xfrm>
        <a:prstGeom prst="rect">
          <a:avLst/>
        </a:prstGeom>
      </xdr:spPr>
    </xdr:pic>
    <xdr:clientData/>
  </xdr:twoCellAnchor>
  <xdr:twoCellAnchor editAs="oneCell">
    <xdr:from>
      <xdr:col>9</xdr:col>
      <xdr:colOff>264573</xdr:colOff>
      <xdr:row>9</xdr:row>
      <xdr:rowOff>53785</xdr:rowOff>
    </xdr:from>
    <xdr:to>
      <xdr:col>9</xdr:col>
      <xdr:colOff>3464973</xdr:colOff>
      <xdr:row>9</xdr:row>
      <xdr:rowOff>2180700</xdr:rowOff>
    </xdr:to>
    <xdr:pic>
      <xdr:nvPicPr>
        <xdr:cNvPr id="39" name="Picture 38">
          <a:extLst>
            <a:ext uri="{FF2B5EF4-FFF2-40B4-BE49-F238E27FC236}">
              <a16:creationId xmlns:a16="http://schemas.microsoft.com/office/drawing/2014/main" id="{FBE5AFA8-5AFB-4337-8ACE-E49B444B2B4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932323" y="20987618"/>
          <a:ext cx="3200400" cy="2126915"/>
        </a:xfrm>
        <a:prstGeom prst="rect">
          <a:avLst/>
        </a:prstGeom>
      </xdr:spPr>
    </xdr:pic>
    <xdr:clientData/>
  </xdr:twoCellAnchor>
  <xdr:twoCellAnchor editAs="oneCell">
    <xdr:from>
      <xdr:col>9</xdr:col>
      <xdr:colOff>264573</xdr:colOff>
      <xdr:row>10</xdr:row>
      <xdr:rowOff>65362</xdr:rowOff>
    </xdr:from>
    <xdr:to>
      <xdr:col>9</xdr:col>
      <xdr:colOff>3464973</xdr:colOff>
      <xdr:row>10</xdr:row>
      <xdr:rowOff>2198962</xdr:rowOff>
    </xdr:to>
    <xdr:pic>
      <xdr:nvPicPr>
        <xdr:cNvPr id="40" name="Picture 39">
          <a:extLst>
            <a:ext uri="{FF2B5EF4-FFF2-40B4-BE49-F238E27FC236}">
              <a16:creationId xmlns:a16="http://schemas.microsoft.com/office/drawing/2014/main" id="{691BD544-CD6B-4807-A999-49D00D1CAEB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8932323" y="23285195"/>
          <a:ext cx="3200400" cy="2133600"/>
        </a:xfrm>
        <a:prstGeom prst="rect">
          <a:avLst/>
        </a:prstGeom>
      </xdr:spPr>
    </xdr:pic>
    <xdr:clientData/>
  </xdr:twoCellAnchor>
  <xdr:twoCellAnchor editAs="oneCell">
    <xdr:from>
      <xdr:col>9</xdr:col>
      <xdr:colOff>264573</xdr:colOff>
      <xdr:row>11</xdr:row>
      <xdr:rowOff>129840</xdr:rowOff>
    </xdr:from>
    <xdr:to>
      <xdr:col>9</xdr:col>
      <xdr:colOff>3464973</xdr:colOff>
      <xdr:row>11</xdr:row>
      <xdr:rowOff>2050080</xdr:rowOff>
    </xdr:to>
    <xdr:pic>
      <xdr:nvPicPr>
        <xdr:cNvPr id="41" name="Picture 40">
          <a:extLst>
            <a:ext uri="{FF2B5EF4-FFF2-40B4-BE49-F238E27FC236}">
              <a16:creationId xmlns:a16="http://schemas.microsoft.com/office/drawing/2014/main" id="{52FD01A7-1125-42D6-91E5-9A95BE55F70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8932323" y="25635673"/>
          <a:ext cx="3200400" cy="1920240"/>
        </a:xfrm>
        <a:prstGeom prst="rect">
          <a:avLst/>
        </a:prstGeom>
      </xdr:spPr>
    </xdr:pic>
    <xdr:clientData/>
  </xdr:twoCellAnchor>
  <xdr:twoCellAnchor editAs="oneCell">
    <xdr:from>
      <xdr:col>9</xdr:col>
      <xdr:colOff>275157</xdr:colOff>
      <xdr:row>12</xdr:row>
      <xdr:rowOff>46157</xdr:rowOff>
    </xdr:from>
    <xdr:to>
      <xdr:col>9</xdr:col>
      <xdr:colOff>3475557</xdr:colOff>
      <xdr:row>12</xdr:row>
      <xdr:rowOff>2446457</xdr:rowOff>
    </xdr:to>
    <xdr:pic>
      <xdr:nvPicPr>
        <xdr:cNvPr id="42" name="Picture 41">
          <a:extLst>
            <a:ext uri="{FF2B5EF4-FFF2-40B4-BE49-F238E27FC236}">
              <a16:creationId xmlns:a16="http://schemas.microsoft.com/office/drawing/2014/main" id="{3ABA3447-18E9-4355-BFE8-261234EA496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942907" y="27837990"/>
          <a:ext cx="3200400" cy="2400300"/>
        </a:xfrm>
        <a:prstGeom prst="rect">
          <a:avLst/>
        </a:prstGeom>
      </xdr:spPr>
    </xdr:pic>
    <xdr:clientData/>
  </xdr:twoCellAnchor>
  <xdr:twoCellAnchor editAs="oneCell">
    <xdr:from>
      <xdr:col>9</xdr:col>
      <xdr:colOff>264573</xdr:colOff>
      <xdr:row>13</xdr:row>
      <xdr:rowOff>78885</xdr:rowOff>
    </xdr:from>
    <xdr:to>
      <xdr:col>9</xdr:col>
      <xdr:colOff>3464973</xdr:colOff>
      <xdr:row>13</xdr:row>
      <xdr:rowOff>2212485</xdr:rowOff>
    </xdr:to>
    <xdr:pic>
      <xdr:nvPicPr>
        <xdr:cNvPr id="43" name="Picture 42">
          <a:extLst>
            <a:ext uri="{FF2B5EF4-FFF2-40B4-BE49-F238E27FC236}">
              <a16:creationId xmlns:a16="http://schemas.microsoft.com/office/drawing/2014/main" id="{A8DF2952-F286-4261-9005-6EDDB922CEA8}"/>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8932323" y="30347218"/>
          <a:ext cx="3200400" cy="2133600"/>
        </a:xfrm>
        <a:prstGeom prst="rect">
          <a:avLst/>
        </a:prstGeom>
      </xdr:spPr>
    </xdr:pic>
    <xdr:clientData/>
  </xdr:twoCellAnchor>
  <xdr:twoCellAnchor editAs="oneCell">
    <xdr:from>
      <xdr:col>9</xdr:col>
      <xdr:colOff>264564</xdr:colOff>
      <xdr:row>14</xdr:row>
      <xdr:rowOff>206845</xdr:rowOff>
    </xdr:from>
    <xdr:to>
      <xdr:col>9</xdr:col>
      <xdr:colOff>3464964</xdr:colOff>
      <xdr:row>14</xdr:row>
      <xdr:rowOff>2005390</xdr:rowOff>
    </xdr:to>
    <xdr:pic>
      <xdr:nvPicPr>
        <xdr:cNvPr id="44" name="Picture 43">
          <a:extLst>
            <a:ext uri="{FF2B5EF4-FFF2-40B4-BE49-F238E27FC236}">
              <a16:creationId xmlns:a16="http://schemas.microsoft.com/office/drawing/2014/main" id="{3FEC6951-E4C8-4AA9-BC8F-6BE5B9EF1894}"/>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932314" y="32761178"/>
          <a:ext cx="3200400" cy="1798545"/>
        </a:xfrm>
        <a:prstGeom prst="rect">
          <a:avLst/>
        </a:prstGeom>
      </xdr:spPr>
    </xdr:pic>
    <xdr:clientData/>
  </xdr:twoCellAnchor>
  <xdr:twoCellAnchor editAs="oneCell">
    <xdr:from>
      <xdr:col>9</xdr:col>
      <xdr:colOff>264564</xdr:colOff>
      <xdr:row>15</xdr:row>
      <xdr:rowOff>91428</xdr:rowOff>
    </xdr:from>
    <xdr:to>
      <xdr:col>9</xdr:col>
      <xdr:colOff>3464964</xdr:colOff>
      <xdr:row>15</xdr:row>
      <xdr:rowOff>2223348</xdr:rowOff>
    </xdr:to>
    <xdr:pic>
      <xdr:nvPicPr>
        <xdr:cNvPr id="45" name="Picture 44">
          <a:extLst>
            <a:ext uri="{FF2B5EF4-FFF2-40B4-BE49-F238E27FC236}">
              <a16:creationId xmlns:a16="http://schemas.microsoft.com/office/drawing/2014/main" id="{D43062C2-FDAF-4A41-8C14-768E8F5C7BB6}"/>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8932314" y="34931761"/>
          <a:ext cx="3200400" cy="2131920"/>
        </a:xfrm>
        <a:prstGeom prst="rect">
          <a:avLst/>
        </a:prstGeom>
      </xdr:spPr>
    </xdr:pic>
    <xdr:clientData/>
  </xdr:twoCellAnchor>
  <xdr:twoCellAnchor editAs="oneCell">
    <xdr:from>
      <xdr:col>9</xdr:col>
      <xdr:colOff>232823</xdr:colOff>
      <xdr:row>16</xdr:row>
      <xdr:rowOff>28909</xdr:rowOff>
    </xdr:from>
    <xdr:to>
      <xdr:col>9</xdr:col>
      <xdr:colOff>3433223</xdr:colOff>
      <xdr:row>16</xdr:row>
      <xdr:rowOff>2429209</xdr:rowOff>
    </xdr:to>
    <xdr:pic>
      <xdr:nvPicPr>
        <xdr:cNvPr id="46" name="Picture 45">
          <a:extLst>
            <a:ext uri="{FF2B5EF4-FFF2-40B4-BE49-F238E27FC236}">
              <a16:creationId xmlns:a16="http://schemas.microsoft.com/office/drawing/2014/main" id="{2F2E9F87-ADEA-43B7-89CC-FABE29A65D8E}"/>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8900573" y="37155242"/>
          <a:ext cx="3200400" cy="2400300"/>
        </a:xfrm>
        <a:prstGeom prst="rect">
          <a:avLst/>
        </a:prstGeom>
      </xdr:spPr>
    </xdr:pic>
    <xdr:clientData/>
  </xdr:twoCellAnchor>
  <xdr:twoCellAnchor editAs="oneCell">
    <xdr:from>
      <xdr:col>9</xdr:col>
      <xdr:colOff>222239</xdr:colOff>
      <xdr:row>17</xdr:row>
      <xdr:rowOff>29889</xdr:rowOff>
    </xdr:from>
    <xdr:to>
      <xdr:col>9</xdr:col>
      <xdr:colOff>3422639</xdr:colOff>
      <xdr:row>17</xdr:row>
      <xdr:rowOff>2430189</xdr:rowOff>
    </xdr:to>
    <xdr:pic>
      <xdr:nvPicPr>
        <xdr:cNvPr id="47" name="Picture 46">
          <a:extLst>
            <a:ext uri="{FF2B5EF4-FFF2-40B4-BE49-F238E27FC236}">
              <a16:creationId xmlns:a16="http://schemas.microsoft.com/office/drawing/2014/main" id="{1A27B8A3-3D62-4E7B-B738-8E0EB97E8E3A}"/>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889989" y="39611556"/>
          <a:ext cx="3200400" cy="2400300"/>
        </a:xfrm>
        <a:prstGeom prst="rect">
          <a:avLst/>
        </a:prstGeom>
      </xdr:spPr>
    </xdr:pic>
    <xdr:clientData/>
  </xdr:twoCellAnchor>
  <xdr:twoCellAnchor editAs="oneCell">
    <xdr:from>
      <xdr:col>9</xdr:col>
      <xdr:colOff>264573</xdr:colOff>
      <xdr:row>18</xdr:row>
      <xdr:rowOff>73202</xdr:rowOff>
    </xdr:from>
    <xdr:to>
      <xdr:col>9</xdr:col>
      <xdr:colOff>3464973</xdr:colOff>
      <xdr:row>18</xdr:row>
      <xdr:rowOff>2206802</xdr:rowOff>
    </xdr:to>
    <xdr:pic>
      <xdr:nvPicPr>
        <xdr:cNvPr id="48" name="Picture 47">
          <a:extLst>
            <a:ext uri="{FF2B5EF4-FFF2-40B4-BE49-F238E27FC236}">
              <a16:creationId xmlns:a16="http://schemas.microsoft.com/office/drawing/2014/main" id="{2DEFBDF2-FC85-4F15-9F0F-32B608804D0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8932323" y="42110202"/>
          <a:ext cx="3200400" cy="2133600"/>
        </a:xfrm>
        <a:prstGeom prst="rect">
          <a:avLst/>
        </a:prstGeom>
      </xdr:spPr>
    </xdr:pic>
    <xdr:clientData/>
  </xdr:twoCellAnchor>
  <xdr:twoCellAnchor editAs="oneCell">
    <xdr:from>
      <xdr:col>9</xdr:col>
      <xdr:colOff>264573</xdr:colOff>
      <xdr:row>19</xdr:row>
      <xdr:rowOff>158830</xdr:rowOff>
    </xdr:from>
    <xdr:to>
      <xdr:col>9</xdr:col>
      <xdr:colOff>3464973</xdr:colOff>
      <xdr:row>19</xdr:row>
      <xdr:rowOff>1959055</xdr:rowOff>
    </xdr:to>
    <xdr:pic>
      <xdr:nvPicPr>
        <xdr:cNvPr id="49" name="Picture 48">
          <a:extLst>
            <a:ext uri="{FF2B5EF4-FFF2-40B4-BE49-F238E27FC236}">
              <a16:creationId xmlns:a16="http://schemas.microsoft.com/office/drawing/2014/main" id="{3EA218AE-28CB-4E9C-BFCB-D41C67C7A0AD}"/>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8932323" y="44481830"/>
          <a:ext cx="3200400" cy="1800225"/>
        </a:xfrm>
        <a:prstGeom prst="rect">
          <a:avLst/>
        </a:prstGeom>
      </xdr:spPr>
    </xdr:pic>
    <xdr:clientData/>
  </xdr:twoCellAnchor>
  <xdr:twoCellAnchor editAs="oneCell">
    <xdr:from>
      <xdr:col>9</xdr:col>
      <xdr:colOff>275156</xdr:colOff>
      <xdr:row>20</xdr:row>
      <xdr:rowOff>286827</xdr:rowOff>
    </xdr:from>
    <xdr:to>
      <xdr:col>9</xdr:col>
      <xdr:colOff>3475556</xdr:colOff>
      <xdr:row>20</xdr:row>
      <xdr:rowOff>1700337</xdr:rowOff>
    </xdr:to>
    <xdr:pic>
      <xdr:nvPicPr>
        <xdr:cNvPr id="50" name="Picture 49">
          <a:extLst>
            <a:ext uri="{FF2B5EF4-FFF2-40B4-BE49-F238E27FC236}">
              <a16:creationId xmlns:a16="http://schemas.microsoft.com/office/drawing/2014/main" id="{FB8E315B-08E7-4466-BA73-49C110310592}"/>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8942906" y="46366660"/>
          <a:ext cx="3200400" cy="1413510"/>
        </a:xfrm>
        <a:prstGeom prst="rect">
          <a:avLst/>
        </a:prstGeom>
      </xdr:spPr>
    </xdr:pic>
    <xdr:clientData/>
  </xdr:twoCellAnchor>
  <xdr:twoCellAnchor editAs="oneCell">
    <xdr:from>
      <xdr:col>9</xdr:col>
      <xdr:colOff>264573</xdr:colOff>
      <xdr:row>21</xdr:row>
      <xdr:rowOff>86725</xdr:rowOff>
    </xdr:from>
    <xdr:to>
      <xdr:col>9</xdr:col>
      <xdr:colOff>3464973</xdr:colOff>
      <xdr:row>21</xdr:row>
      <xdr:rowOff>2220325</xdr:rowOff>
    </xdr:to>
    <xdr:pic>
      <xdr:nvPicPr>
        <xdr:cNvPr id="51" name="Picture 50">
          <a:extLst>
            <a:ext uri="{FF2B5EF4-FFF2-40B4-BE49-F238E27FC236}">
              <a16:creationId xmlns:a16="http://schemas.microsoft.com/office/drawing/2014/main" id="{C268D325-BC84-40CA-8865-3C34CA0EA97E}"/>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8932323" y="48981725"/>
          <a:ext cx="3200400" cy="2133600"/>
        </a:xfrm>
        <a:prstGeom prst="rect">
          <a:avLst/>
        </a:prstGeom>
      </xdr:spPr>
    </xdr:pic>
    <xdr:clientData/>
  </xdr:twoCellAnchor>
  <xdr:twoCellAnchor editAs="oneCell">
    <xdr:from>
      <xdr:col>9</xdr:col>
      <xdr:colOff>264573</xdr:colOff>
      <xdr:row>22</xdr:row>
      <xdr:rowOff>161773</xdr:rowOff>
    </xdr:from>
    <xdr:to>
      <xdr:col>9</xdr:col>
      <xdr:colOff>3464973</xdr:colOff>
      <xdr:row>22</xdr:row>
      <xdr:rowOff>1961998</xdr:rowOff>
    </xdr:to>
    <xdr:pic>
      <xdr:nvPicPr>
        <xdr:cNvPr id="52" name="Picture 51">
          <a:extLst>
            <a:ext uri="{FF2B5EF4-FFF2-40B4-BE49-F238E27FC236}">
              <a16:creationId xmlns:a16="http://schemas.microsoft.com/office/drawing/2014/main" id="{00BBCC41-DD06-4A5F-9087-2CBDFCB08C8E}"/>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8932323" y="51342773"/>
          <a:ext cx="3200400" cy="1800225"/>
        </a:xfrm>
        <a:prstGeom prst="rect">
          <a:avLst/>
        </a:prstGeom>
      </xdr:spPr>
    </xdr:pic>
    <xdr:clientData/>
  </xdr:twoCellAnchor>
  <xdr:twoCellAnchor editAs="oneCell">
    <xdr:from>
      <xdr:col>9</xdr:col>
      <xdr:colOff>264573</xdr:colOff>
      <xdr:row>23</xdr:row>
      <xdr:rowOff>78102</xdr:rowOff>
    </xdr:from>
    <xdr:to>
      <xdr:col>9</xdr:col>
      <xdr:colOff>3464973</xdr:colOff>
      <xdr:row>23</xdr:row>
      <xdr:rowOff>2211702</xdr:rowOff>
    </xdr:to>
    <xdr:pic>
      <xdr:nvPicPr>
        <xdr:cNvPr id="53" name="Picture 52">
          <a:extLst>
            <a:ext uri="{FF2B5EF4-FFF2-40B4-BE49-F238E27FC236}">
              <a16:creationId xmlns:a16="http://schemas.microsoft.com/office/drawing/2014/main" id="{38506EEB-0064-4170-8FB8-81F46DFB8EF1}"/>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8932323" y="53545102"/>
          <a:ext cx="3200400" cy="2133600"/>
        </a:xfrm>
        <a:prstGeom prst="rect">
          <a:avLst/>
        </a:prstGeom>
      </xdr:spPr>
    </xdr:pic>
    <xdr:clientData/>
  </xdr:twoCellAnchor>
  <xdr:twoCellAnchor editAs="oneCell">
    <xdr:from>
      <xdr:col>9</xdr:col>
      <xdr:colOff>264573</xdr:colOff>
      <xdr:row>24</xdr:row>
      <xdr:rowOff>89665</xdr:rowOff>
    </xdr:from>
    <xdr:to>
      <xdr:col>9</xdr:col>
      <xdr:colOff>3464973</xdr:colOff>
      <xdr:row>24</xdr:row>
      <xdr:rowOff>2223265</xdr:rowOff>
    </xdr:to>
    <xdr:pic>
      <xdr:nvPicPr>
        <xdr:cNvPr id="54" name="Picture 53">
          <a:extLst>
            <a:ext uri="{FF2B5EF4-FFF2-40B4-BE49-F238E27FC236}">
              <a16:creationId xmlns:a16="http://schemas.microsoft.com/office/drawing/2014/main" id="{34687885-B9AB-4449-B528-A12403B80031}"/>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8932323" y="55842665"/>
          <a:ext cx="3200400" cy="2133600"/>
        </a:xfrm>
        <a:prstGeom prst="rect">
          <a:avLst/>
        </a:prstGeom>
      </xdr:spPr>
    </xdr:pic>
    <xdr:clientData/>
  </xdr:twoCellAnchor>
  <xdr:twoCellAnchor editAs="oneCell">
    <xdr:from>
      <xdr:col>9</xdr:col>
      <xdr:colOff>264564</xdr:colOff>
      <xdr:row>25</xdr:row>
      <xdr:rowOff>48313</xdr:rowOff>
    </xdr:from>
    <xdr:to>
      <xdr:col>9</xdr:col>
      <xdr:colOff>3464964</xdr:colOff>
      <xdr:row>25</xdr:row>
      <xdr:rowOff>2207183</xdr:rowOff>
    </xdr:to>
    <xdr:pic>
      <xdr:nvPicPr>
        <xdr:cNvPr id="55" name="Picture 54">
          <a:extLst>
            <a:ext uri="{FF2B5EF4-FFF2-40B4-BE49-F238E27FC236}">
              <a16:creationId xmlns:a16="http://schemas.microsoft.com/office/drawing/2014/main" id="{58801CAF-85F5-4963-AA96-E092632ADED1}"/>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8932314" y="57558146"/>
          <a:ext cx="3200400" cy="2158870"/>
        </a:xfrm>
        <a:prstGeom prst="rect">
          <a:avLst/>
        </a:prstGeom>
      </xdr:spPr>
    </xdr:pic>
    <xdr:clientData/>
  </xdr:twoCellAnchor>
  <xdr:twoCellAnchor editAs="oneCell">
    <xdr:from>
      <xdr:col>9</xdr:col>
      <xdr:colOff>264564</xdr:colOff>
      <xdr:row>26</xdr:row>
      <xdr:rowOff>49293</xdr:rowOff>
    </xdr:from>
    <xdr:to>
      <xdr:col>9</xdr:col>
      <xdr:colOff>3464964</xdr:colOff>
      <xdr:row>26</xdr:row>
      <xdr:rowOff>2216563</xdr:rowOff>
    </xdr:to>
    <xdr:pic>
      <xdr:nvPicPr>
        <xdr:cNvPr id="56" name="Picture 55">
          <a:extLst>
            <a:ext uri="{FF2B5EF4-FFF2-40B4-BE49-F238E27FC236}">
              <a16:creationId xmlns:a16="http://schemas.microsoft.com/office/drawing/2014/main" id="{40AEE89B-1773-4460-B6BF-AEEF7082EC0D}"/>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8932314" y="59845126"/>
          <a:ext cx="3200400" cy="2167270"/>
        </a:xfrm>
        <a:prstGeom prst="rect">
          <a:avLst/>
        </a:prstGeom>
      </xdr:spPr>
    </xdr:pic>
    <xdr:clientData/>
  </xdr:twoCellAnchor>
  <xdr:twoCellAnchor editAs="oneCell">
    <xdr:from>
      <xdr:col>9</xdr:col>
      <xdr:colOff>264564</xdr:colOff>
      <xdr:row>27</xdr:row>
      <xdr:rowOff>50262</xdr:rowOff>
    </xdr:from>
    <xdr:to>
      <xdr:col>9</xdr:col>
      <xdr:colOff>3464964</xdr:colOff>
      <xdr:row>27</xdr:row>
      <xdr:rowOff>2217532</xdr:rowOff>
    </xdr:to>
    <xdr:pic>
      <xdr:nvPicPr>
        <xdr:cNvPr id="57" name="Picture 56">
          <a:extLst>
            <a:ext uri="{FF2B5EF4-FFF2-40B4-BE49-F238E27FC236}">
              <a16:creationId xmlns:a16="http://schemas.microsoft.com/office/drawing/2014/main" id="{BE1856CD-0705-4B6C-9EDB-7806EA13FC76}"/>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8932314" y="62132095"/>
          <a:ext cx="3200400" cy="21672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423861</xdr:colOff>
      <xdr:row>3</xdr:row>
      <xdr:rowOff>50802</xdr:rowOff>
    </xdr:from>
    <xdr:to>
      <xdr:col>12</xdr:col>
      <xdr:colOff>523874</xdr:colOff>
      <xdr:row>19</xdr:row>
      <xdr:rowOff>174626</xdr:rowOff>
    </xdr:to>
    <mc:AlternateContent xmlns:mc="http://schemas.openxmlformats.org/markup-compatibility/2006" xmlns:a14="http://schemas.microsoft.com/office/drawing/2010/main">
      <mc:Choice Requires="a14">
        <xdr:graphicFrame macro="">
          <xdr:nvGraphicFramePr>
            <xdr:cNvPr id="4" name="READY PRODUCT">
              <a:extLst>
                <a:ext uri="{FF2B5EF4-FFF2-40B4-BE49-F238E27FC236}">
                  <a16:creationId xmlns:a16="http://schemas.microsoft.com/office/drawing/2014/main" id="{B4544EA4-B0AB-4629-A15F-C000D228B0AD}"/>
                </a:ext>
              </a:extLst>
            </xdr:cNvPr>
            <xdr:cNvGraphicFramePr/>
          </xdr:nvGraphicFramePr>
          <xdr:xfrm>
            <a:off x="0" y="0"/>
            <a:ext cx="0" cy="0"/>
          </xdr:xfrm>
          <a:graphic>
            <a:graphicData uri="http://schemas.microsoft.com/office/drawing/2010/slicer">
              <sle:slicer xmlns:sle="http://schemas.microsoft.com/office/drawing/2010/slicer" name="READY PRODUCT"/>
            </a:graphicData>
          </a:graphic>
        </xdr:graphicFrame>
      </mc:Choice>
      <mc:Fallback xmlns="">
        <xdr:sp macro="" textlink="">
          <xdr:nvSpPr>
            <xdr:cNvPr id="0" name=""/>
            <xdr:cNvSpPr>
              <a:spLocks noTextEdit="1"/>
            </xdr:cNvSpPr>
          </xdr:nvSpPr>
          <xdr:spPr>
            <a:xfrm>
              <a:off x="8647111" y="598490"/>
              <a:ext cx="4695826" cy="30448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120651</xdr:colOff>
      <xdr:row>27</xdr:row>
      <xdr:rowOff>171452</xdr:rowOff>
    </xdr:from>
    <xdr:to>
      <xdr:col>9</xdr:col>
      <xdr:colOff>20835</xdr:colOff>
      <xdr:row>45</xdr:row>
      <xdr:rowOff>74083</xdr:rowOff>
    </xdr:to>
    <xdr:sp macro="" textlink="">
      <xdr:nvSpPr>
        <xdr:cNvPr id="2" name="Text Box 2">
          <a:extLst>
            <a:ext uri="{FF2B5EF4-FFF2-40B4-BE49-F238E27FC236}">
              <a16:creationId xmlns:a16="http://schemas.microsoft.com/office/drawing/2014/main" id="{AA91829A-81FE-4284-810C-D013C38A27EE}"/>
            </a:ext>
          </a:extLst>
        </xdr:cNvPr>
        <xdr:cNvSpPr txBox="1">
          <a:spLocks noChangeArrowheads="1"/>
        </xdr:cNvSpPr>
      </xdr:nvSpPr>
      <xdr:spPr bwMode="auto">
        <a:xfrm>
          <a:off x="6417734" y="6764869"/>
          <a:ext cx="3636433" cy="3331631"/>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808080" mc:Ignorable="a14" a14:legacySpreadsheetColorIndex="23"/>
          </a:solidFill>
          <a:prstDash val="sysDot"/>
          <a:miter lim="800000"/>
          <a:headEnd/>
          <a:tailEnd/>
        </a:ln>
      </xdr:spPr>
      <xdr:txBody>
        <a:bodyPr vertOverflow="clip" wrap="square" lIns="36576" tIns="27432" rIns="0" bIns="0" anchor="t"/>
        <a:lstStyle/>
        <a:p>
          <a:pPr algn="l" rtl="0">
            <a:lnSpc>
              <a:spcPts val="1300"/>
            </a:lnSpc>
            <a:defRPr sz="1000"/>
          </a:pPr>
          <a:r>
            <a:rPr lang="en-US" sz="1200" b="1" i="0" u="none" strike="noStrike" baseline="0">
              <a:solidFill>
                <a:schemeClr val="accent6">
                  <a:lumMod val="50000"/>
                </a:schemeClr>
              </a:solidFill>
              <a:latin typeface="Roboto" panose="02000000000000000000" pitchFamily="2" charset="0"/>
              <a:ea typeface="Roboto" panose="02000000000000000000" pitchFamily="2" charset="0"/>
              <a:cs typeface="Arial"/>
            </a:rPr>
            <a:t>PREPARATION:</a:t>
          </a:r>
          <a:endParaRPr lang="en-US" sz="1100" b="1"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1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1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1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1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1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1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2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a:p>
          <a:pPr algn="l" rtl="0">
            <a:lnSpc>
              <a:spcPts val="1100"/>
            </a:lnSpc>
            <a:defRPr sz="1000"/>
          </a:pPr>
          <a:endParaRPr lang="en-US" sz="1100" b="0" i="0" u="none" strike="noStrike" baseline="0">
            <a:solidFill>
              <a:schemeClr val="accent6">
                <a:lumMod val="50000"/>
              </a:schemeClr>
            </a:solidFill>
            <a:latin typeface="Roboto" panose="02000000000000000000" pitchFamily="2" charset="0"/>
            <a:ea typeface="Roboto" panose="02000000000000000000" pitchFamily="2" charset="0"/>
            <a:cs typeface="Arial"/>
          </a:endParaRPr>
        </a:p>
      </xdr:txBody>
    </xdr:sp>
    <xdr:clientData/>
  </xdr:twoCellAnchor>
  <xdr:twoCellAnchor editAs="oneCell">
    <xdr:from>
      <xdr:col>5</xdr:col>
      <xdr:colOff>120648</xdr:colOff>
      <xdr:row>17</xdr:row>
      <xdr:rowOff>163286</xdr:rowOff>
    </xdr:from>
    <xdr:to>
      <xdr:col>9</xdr:col>
      <xdr:colOff>20834</xdr:colOff>
      <xdr:row>27</xdr:row>
      <xdr:rowOff>60535</xdr:rowOff>
    </xdr:to>
    <xdr:sp macro="" textlink="">
      <xdr:nvSpPr>
        <xdr:cNvPr id="3" name="Text Box 2">
          <a:extLst>
            <a:ext uri="{FF2B5EF4-FFF2-40B4-BE49-F238E27FC236}">
              <a16:creationId xmlns:a16="http://schemas.microsoft.com/office/drawing/2014/main" id="{2F14C074-2A6F-449F-A54E-0AA507010A19}"/>
            </a:ext>
          </a:extLst>
        </xdr:cNvPr>
        <xdr:cNvSpPr txBox="1">
          <a:spLocks noChangeArrowheads="1"/>
        </xdr:cNvSpPr>
      </xdr:nvSpPr>
      <xdr:spPr bwMode="auto">
        <a:xfrm>
          <a:off x="6417731" y="4333119"/>
          <a:ext cx="3636435" cy="2313213"/>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808080" mc:Ignorable="a14" a14:legacySpreadsheetColorIndex="23"/>
          </a:solidFill>
          <a:prstDash val="sysDot"/>
          <a:miter lim="800000"/>
          <a:headEnd/>
          <a:tailEnd/>
        </a:ln>
      </xdr:spPr>
      <xdr:txBody>
        <a:bodyPr vertOverflow="clip" wrap="square" lIns="36576" tIns="27432" rIns="0" bIns="0" anchor="ctr"/>
        <a:lstStyle/>
        <a:p>
          <a:pPr algn="ctr" rtl="0">
            <a:defRPr sz="1000"/>
          </a:pPr>
          <a:endParaRPr lang="en-US" sz="1100" b="0" i="0" u="none" strike="noStrike" baseline="0">
            <a:solidFill>
              <a:srgbClr val="99B3C3"/>
            </a:solidFill>
            <a:latin typeface="Arial"/>
            <a:cs typeface="Arial"/>
          </a:endParaRPr>
        </a:p>
      </xdr:txBody>
    </xdr:sp>
    <xdr:clientData/>
  </xdr:twoCellAnchor>
  <xdr:twoCellAnchor>
    <xdr:from>
      <xdr:col>5</xdr:col>
      <xdr:colOff>127000</xdr:colOff>
      <xdr:row>3</xdr:row>
      <xdr:rowOff>150750</xdr:rowOff>
    </xdr:from>
    <xdr:to>
      <xdr:col>8</xdr:col>
      <xdr:colOff>920750</xdr:colOff>
      <xdr:row>16</xdr:row>
      <xdr:rowOff>105834</xdr:rowOff>
    </xdr:to>
    <xdr:graphicFrame macro="">
      <xdr:nvGraphicFramePr>
        <xdr:cNvPr id="5" name="Chart 4">
          <a:extLst>
            <a:ext uri="{FF2B5EF4-FFF2-40B4-BE49-F238E27FC236}">
              <a16:creationId xmlns:a16="http://schemas.microsoft.com/office/drawing/2014/main" id="{CAC297EF-1288-4E80-A5E3-AB1E5F4E5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224366</xdr:colOff>
          <xdr:row>18</xdr:row>
          <xdr:rowOff>58963</xdr:rowOff>
        </xdr:from>
        <xdr:to>
          <xdr:col>8</xdr:col>
          <xdr:colOff>739775</xdr:colOff>
          <xdr:row>26</xdr:row>
          <xdr:rowOff>57374</xdr:rowOff>
        </xdr:to>
        <xdr:pic>
          <xdr:nvPicPr>
            <xdr:cNvPr id="6" name="Picture 5">
              <a:extLst>
                <a:ext uri="{FF2B5EF4-FFF2-40B4-BE49-F238E27FC236}">
                  <a16:creationId xmlns:a16="http://schemas.microsoft.com/office/drawing/2014/main" id="{708D8179-2BB1-4F36-BB70-F1AE11504652}"/>
                </a:ext>
              </a:extLst>
            </xdr:cNvPr>
            <xdr:cNvPicPr>
              <a:picLocks noChangeAspect="1"/>
              <a:extLst>
                <a:ext uri="{84589F7E-364E-4C9E-8A38-B11213B215E9}">
                  <a14:cameraTool cellRange="Dish" spid="_x0000_s9451"/>
                </a:ext>
              </a:extLst>
            </xdr:cNvPicPr>
          </xdr:nvPicPr>
          <xdr:blipFill>
            <a:blip xmlns:r="http://schemas.openxmlformats.org/officeDocument/2006/relationships" r:embed="rId2"/>
            <a:stretch>
              <a:fillRect/>
            </a:stretch>
          </xdr:blipFill>
          <xdr:spPr>
            <a:xfrm>
              <a:off x="6521449" y="4461630"/>
              <a:ext cx="3268134" cy="1998661"/>
            </a:xfrm>
            <a:prstGeom prst="rect">
              <a:avLst/>
            </a:prstGeom>
            <a:ln>
              <a:noFill/>
            </a:ln>
          </xdr:spPr>
        </xdr:pic>
        <xdr:clientData/>
      </xdr:twoCellAnchor>
    </mc:Choice>
    <mc:Fallback/>
  </mc:AlternateContent>
  <xdr:twoCellAnchor editAs="oneCell">
    <xdr:from>
      <xdr:col>7</xdr:col>
      <xdr:colOff>787400</xdr:colOff>
      <xdr:row>0</xdr:row>
      <xdr:rowOff>38100</xdr:rowOff>
    </xdr:from>
    <xdr:to>
      <xdr:col>9</xdr:col>
      <xdr:colOff>98109</xdr:colOff>
      <xdr:row>1</xdr:row>
      <xdr:rowOff>0</xdr:rowOff>
    </xdr:to>
    <xdr:pic>
      <xdr:nvPicPr>
        <xdr:cNvPr id="11" name="Picture 10">
          <a:extLst>
            <a:ext uri="{FF2B5EF4-FFF2-40B4-BE49-F238E27FC236}">
              <a16:creationId xmlns:a16="http://schemas.microsoft.com/office/drawing/2014/main" id="{9B2A0620-7487-96C5-15EF-2B303370EE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0" y="38100"/>
          <a:ext cx="1754188" cy="1079500"/>
        </a:xfrm>
        <a:prstGeom prst="rect">
          <a:avLst/>
        </a:prstGeom>
      </xdr:spPr>
    </xdr:pic>
    <xdr:clientData/>
  </xdr:twoCellAnchor>
  <xdr:twoCellAnchor>
    <xdr:from>
      <xdr:col>10</xdr:col>
      <xdr:colOff>457200</xdr:colOff>
      <xdr:row>1</xdr:row>
      <xdr:rowOff>141514</xdr:rowOff>
    </xdr:from>
    <xdr:to>
      <xdr:col>32</xdr:col>
      <xdr:colOff>359228</xdr:colOff>
      <xdr:row>18</xdr:row>
      <xdr:rowOff>533400</xdr:rowOff>
    </xdr:to>
    <xdr:sp macro="" textlink="">
      <xdr:nvSpPr>
        <xdr:cNvPr id="4" name="Rectangle: Rounded Corners 3">
          <a:extLst>
            <a:ext uri="{FF2B5EF4-FFF2-40B4-BE49-F238E27FC236}">
              <a16:creationId xmlns:a16="http://schemas.microsoft.com/office/drawing/2014/main" id="{658B148D-CA2D-4004-88ED-9D4F92B11551}"/>
            </a:ext>
          </a:extLst>
        </xdr:cNvPr>
        <xdr:cNvSpPr/>
      </xdr:nvSpPr>
      <xdr:spPr>
        <a:xfrm>
          <a:off x="11386457" y="1251857"/>
          <a:ext cx="7478485" cy="3755572"/>
        </a:xfrm>
        <a:prstGeom prst="roundRect">
          <a:avLst/>
        </a:prstGeom>
        <a:solidFill>
          <a:srgbClr val="457B9D"/>
        </a:solidFill>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i="0" u="none" strike="noStrike">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 TASK:</a:t>
          </a:r>
          <a:br>
            <a:rPr lang="en-US" sz="1400" b="1" i="0" u="none" strike="noStrike">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br>
          <a:br>
            <a:rPr lang="en-US" sz="1400" b="0" i="0" u="none" strike="noStrike">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br>
          <a:r>
            <a:rPr lang="en-US" sz="1400" b="0" i="0" u="none" strike="noStrike">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Retrieve the sales price of the product selected in cell C7 from the </a:t>
          </a:r>
        </a:p>
        <a:p>
          <a:pPr algn="l"/>
          <a:r>
            <a:rPr lang="en-US" sz="1400" b="0" i="0" u="none" strike="noStrike">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    "ReadytouseProducts" page and input it in cell C9 using the XLOOKUP function..</a:t>
          </a:r>
          <a:endParaRPr lang="az-Latn-AZ" sz="1400" b="0" i="0" u="none" strike="noStrike">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endParaRPr>
        </a:p>
        <a:p>
          <a:pPr algn="l"/>
          <a:endParaRPr lang="en-US" sz="1400" b="0" i="0" u="none" strike="noStrike">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endParaRPr>
        </a:p>
        <a:p>
          <a:pPr algn="l"/>
          <a:r>
            <a:rPr lang="en-US"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a:t>
          </a:r>
          <a:r>
            <a:rPr lang="az-Latn-AZ"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Starting from cell B20, present a list of the product names used in the production of </a:t>
          </a:r>
          <a:endParaRPr lang="en-US"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endParaRPr>
        </a:p>
        <a:p>
          <a:pPr algn="l"/>
          <a:r>
            <a:rPr lang="en-US"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    </a:t>
          </a:r>
          <a:r>
            <a:rPr lang="az-Latn-AZ"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the product selected in cell C7. Utilize the UNIQUE and FILTER functions for this</a:t>
          </a:r>
          <a:r>
            <a:rPr lang="en-US"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 </a:t>
          </a:r>
          <a:r>
            <a:rPr lang="az-Latn-AZ"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 </a:t>
          </a:r>
          <a:endParaRPr lang="en-US"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endParaRPr>
        </a:p>
        <a:p>
          <a:pPr algn="l"/>
          <a:r>
            <a:rPr lang="en-US"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    </a:t>
          </a:r>
          <a:r>
            <a:rPr lang="az-Latn-AZ"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purpose.</a:t>
          </a:r>
          <a:r>
            <a:rPr lang="az-Latn-AZ" sz="1400" b="0" i="0" baseline="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a:t>
          </a:r>
        </a:p>
        <a:p>
          <a:pPr algn="l"/>
          <a:endParaRPr lang="az-Latn-AZ" sz="1400" b="0" i="0" baseline="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a:t>
          </a:r>
          <a:r>
            <a:rPr lang="az-Latn-AZ"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In cells C20 and D20, input information such as quantity and cost of the products </a:t>
          </a:r>
          <a:endParaRPr lang="en-US"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    </a:t>
          </a:r>
          <a:r>
            <a:rPr lang="az-Latn-AZ"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used in the preparation of the selected product in cell C7 (beginning with the </a:t>
          </a:r>
          <a:endParaRPr lang="en-US"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    </a:t>
          </a:r>
          <a:r>
            <a:rPr lang="az-Latn-AZ"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product names written in cell B20). To accomplish this, employ the XLOOKUP </a:t>
          </a:r>
          <a:endParaRPr lang="en-US"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   </a:t>
          </a:r>
          <a:r>
            <a:rPr lang="en-US" sz="1400" b="0" i="0" baseline="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 </a:t>
          </a:r>
          <a:r>
            <a:rPr lang="az-Latn-AZ"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rPr>
            <a:t>function.</a:t>
          </a:r>
          <a:endParaRPr lang="en-US" sz="1400" b="0" i="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baseline="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a:t>
          </a:r>
          <a:r>
            <a:rPr lang="az-Latn-AZ" sz="1400" b="0" i="0">
              <a:solidFill>
                <a:schemeClr val="lt1"/>
              </a:solidFill>
              <a:effectLst/>
              <a:latin typeface="Roboto" panose="02000000000000000000" pitchFamily="2" charset="0"/>
              <a:ea typeface="Roboto" panose="02000000000000000000" pitchFamily="2" charset="0"/>
              <a:cs typeface="+mn-cs"/>
              <a:sym typeface="Webdings" panose="05030102010509060703" pitchFamily="18" charset="2"/>
            </a:rPr>
            <a:t>Commencing at cell E20, calculate the Total Cost.</a:t>
          </a:r>
          <a:endParaRPr lang="az-Latn-AZ" sz="1400" b="0" i="0" baseline="0">
            <a:solidFill>
              <a:schemeClr val="accent4">
                <a:lumMod val="40000"/>
                <a:lumOff val="60000"/>
              </a:schemeClr>
            </a:solidFill>
            <a:effectLst/>
            <a:latin typeface="Roboto" panose="02000000000000000000" pitchFamily="2" charset="0"/>
            <a:ea typeface="Roboto" panose="02000000000000000000" pitchFamily="2" charset="0"/>
            <a:cs typeface="+mn-cs"/>
            <a:sym typeface="Webdings" panose="05030102010509060703" pitchFamily="18" charset="2"/>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rgbClr val="FFFF00"/>
            </a:solidFill>
            <a:latin typeface="Roboto" panose="02000000000000000000" pitchFamily="2" charset="0"/>
            <a:ea typeface="Roboto" panose="02000000000000000000" pitchFamily="2"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18</xdr:row>
          <xdr:rowOff>57150</xdr:rowOff>
        </xdr:from>
        <xdr:to>
          <xdr:col>8</xdr:col>
          <xdr:colOff>739140</xdr:colOff>
          <xdr:row>26</xdr:row>
          <xdr:rowOff>57150</xdr:rowOff>
        </xdr:to>
        <xdr:pic>
          <xdr:nvPicPr>
            <xdr:cNvPr id="9261" name="Picture 5">
              <a:extLst>
                <a:ext uri="{FF2B5EF4-FFF2-40B4-BE49-F238E27FC236}">
                  <a16:creationId xmlns:a16="http://schemas.microsoft.com/office/drawing/2014/main" id="{1353CD3A-2067-6138-FA04-97E142CB3676}"/>
                </a:ext>
              </a:extLst>
            </xdr:cNvPr>
            <xdr:cNvPicPr>
              <a:picLocks noChangeAspect="1" noChangeArrowheads="1"/>
              <a:extLst>
                <a:ext uri="{84589F7E-364E-4C9E-8A38-B11213B215E9}">
                  <a14:cameraTool cellRange="Dish" spid="_x0000_s9452"/>
                </a:ext>
              </a:extLst>
            </xdr:cNvPicPr>
          </xdr:nvPicPr>
          <xdr:blipFill>
            <a:blip xmlns:r="http://schemas.openxmlformats.org/officeDocument/2006/relationships" r:embed="rId2"/>
            <a:srcRect/>
            <a:stretch>
              <a:fillRect/>
            </a:stretch>
          </xdr:blipFill>
          <xdr:spPr bwMode="auto">
            <a:xfrm>
              <a:off x="7000875" y="4448175"/>
              <a:ext cx="3143250" cy="2000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18</xdr:row>
          <xdr:rowOff>57150</xdr:rowOff>
        </xdr:from>
        <xdr:to>
          <xdr:col>8</xdr:col>
          <xdr:colOff>739140</xdr:colOff>
          <xdr:row>26</xdr:row>
          <xdr:rowOff>57150</xdr:rowOff>
        </xdr:to>
        <xdr:pic>
          <xdr:nvPicPr>
            <xdr:cNvPr id="9265" name="Picture 5">
              <a:extLst>
                <a:ext uri="{FF2B5EF4-FFF2-40B4-BE49-F238E27FC236}">
                  <a16:creationId xmlns:a16="http://schemas.microsoft.com/office/drawing/2014/main" id="{C9C5320C-4E9E-3C7F-2574-7B512A70930F}"/>
                </a:ext>
              </a:extLst>
            </xdr:cNvPr>
            <xdr:cNvPicPr>
              <a:picLocks noChangeAspect="1" noChangeArrowheads="1"/>
              <a:extLst>
                <a:ext uri="{84589F7E-364E-4C9E-8A38-B11213B215E9}">
                  <a14:cameraTool cellRange="Dish" spid="_x0000_s9453"/>
                </a:ext>
              </a:extLst>
            </xdr:cNvPicPr>
          </xdr:nvPicPr>
          <xdr:blipFill>
            <a:blip xmlns:r="http://schemas.openxmlformats.org/officeDocument/2006/relationships" r:embed="rId2"/>
            <a:srcRect/>
            <a:stretch>
              <a:fillRect/>
            </a:stretch>
          </xdr:blipFill>
          <xdr:spPr bwMode="auto">
            <a:xfrm>
              <a:off x="7000875" y="4448175"/>
              <a:ext cx="3143250" cy="2000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18</xdr:row>
          <xdr:rowOff>57150</xdr:rowOff>
        </xdr:from>
        <xdr:to>
          <xdr:col>8</xdr:col>
          <xdr:colOff>739140</xdr:colOff>
          <xdr:row>26</xdr:row>
          <xdr:rowOff>57150</xdr:rowOff>
        </xdr:to>
        <xdr:pic>
          <xdr:nvPicPr>
            <xdr:cNvPr id="9266" name="Picture 50">
              <a:extLst>
                <a:ext uri="{FF2B5EF4-FFF2-40B4-BE49-F238E27FC236}">
                  <a16:creationId xmlns:a16="http://schemas.microsoft.com/office/drawing/2014/main" id="{BB6AB4DF-56BB-24AC-3DFC-F16ED5A875D5}"/>
                </a:ext>
              </a:extLst>
            </xdr:cNvPr>
            <xdr:cNvPicPr>
              <a:picLocks noChangeAspect="1" noChangeArrowheads="1"/>
              <a:extLst>
                <a:ext uri="{84589F7E-364E-4C9E-8A38-B11213B215E9}">
                  <a14:cameraTool cellRange="Dish" spid="_x0000_s9454"/>
                </a:ext>
              </a:extLst>
            </xdr:cNvPicPr>
          </xdr:nvPicPr>
          <xdr:blipFill>
            <a:blip xmlns:r="http://schemas.openxmlformats.org/officeDocument/2006/relationships" r:embed="rId2"/>
            <a:srcRect/>
            <a:stretch>
              <a:fillRect/>
            </a:stretch>
          </xdr:blipFill>
          <xdr:spPr bwMode="auto">
            <a:xfrm>
              <a:off x="7000875" y="4448175"/>
              <a:ext cx="3143250" cy="2000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18</xdr:row>
          <xdr:rowOff>57150</xdr:rowOff>
        </xdr:from>
        <xdr:to>
          <xdr:col>8</xdr:col>
          <xdr:colOff>739140</xdr:colOff>
          <xdr:row>26</xdr:row>
          <xdr:rowOff>57150</xdr:rowOff>
        </xdr:to>
        <xdr:pic>
          <xdr:nvPicPr>
            <xdr:cNvPr id="9297" name="Picture 5">
              <a:extLst>
                <a:ext uri="{FF2B5EF4-FFF2-40B4-BE49-F238E27FC236}">
                  <a16:creationId xmlns:a16="http://schemas.microsoft.com/office/drawing/2014/main" id="{1D9110B7-7040-76B4-9DF8-DA0DBBAB9FBF}"/>
                </a:ext>
              </a:extLst>
            </xdr:cNvPr>
            <xdr:cNvPicPr>
              <a:picLocks noChangeAspect="1" noChangeArrowheads="1"/>
              <a:extLst>
                <a:ext uri="{84589F7E-364E-4C9E-8A38-B11213B215E9}">
                  <a14:cameraTool cellRange="Dish" spid="_x0000_s9455"/>
                </a:ext>
              </a:extLst>
            </xdr:cNvPicPr>
          </xdr:nvPicPr>
          <xdr:blipFill>
            <a:blip xmlns:r="http://schemas.openxmlformats.org/officeDocument/2006/relationships" r:embed="rId2"/>
            <a:srcRect/>
            <a:stretch>
              <a:fillRect/>
            </a:stretch>
          </xdr:blipFill>
          <xdr:spPr bwMode="auto">
            <a:xfrm>
              <a:off x="7000875" y="4448175"/>
              <a:ext cx="3143250" cy="2000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18</xdr:row>
          <xdr:rowOff>57150</xdr:rowOff>
        </xdr:from>
        <xdr:to>
          <xdr:col>8</xdr:col>
          <xdr:colOff>739140</xdr:colOff>
          <xdr:row>26</xdr:row>
          <xdr:rowOff>57150</xdr:rowOff>
        </xdr:to>
        <xdr:pic>
          <xdr:nvPicPr>
            <xdr:cNvPr id="9298" name="Picture 82">
              <a:extLst>
                <a:ext uri="{FF2B5EF4-FFF2-40B4-BE49-F238E27FC236}">
                  <a16:creationId xmlns:a16="http://schemas.microsoft.com/office/drawing/2014/main" id="{2F3B4136-0DBA-AB3C-7D01-85AB366A06AD}"/>
                </a:ext>
              </a:extLst>
            </xdr:cNvPr>
            <xdr:cNvPicPr>
              <a:picLocks noChangeAspect="1" noChangeArrowheads="1"/>
              <a:extLst>
                <a:ext uri="{84589F7E-364E-4C9E-8A38-B11213B215E9}">
                  <a14:cameraTool cellRange="Dish" spid="_x0000_s9456"/>
                </a:ext>
              </a:extLst>
            </xdr:cNvPicPr>
          </xdr:nvPicPr>
          <xdr:blipFill>
            <a:blip xmlns:r="http://schemas.openxmlformats.org/officeDocument/2006/relationships" r:embed="rId2"/>
            <a:srcRect/>
            <a:stretch>
              <a:fillRect/>
            </a:stretch>
          </xdr:blipFill>
          <xdr:spPr bwMode="auto">
            <a:xfrm>
              <a:off x="7000875" y="4448175"/>
              <a:ext cx="3143250" cy="2000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18</xdr:row>
          <xdr:rowOff>57150</xdr:rowOff>
        </xdr:from>
        <xdr:to>
          <xdr:col>8</xdr:col>
          <xdr:colOff>739140</xdr:colOff>
          <xdr:row>26</xdr:row>
          <xdr:rowOff>57150</xdr:rowOff>
        </xdr:to>
        <xdr:pic>
          <xdr:nvPicPr>
            <xdr:cNvPr id="9299" name="Picture 83">
              <a:extLst>
                <a:ext uri="{FF2B5EF4-FFF2-40B4-BE49-F238E27FC236}">
                  <a16:creationId xmlns:a16="http://schemas.microsoft.com/office/drawing/2014/main" id="{EF33D809-5799-F7C0-3A13-6FA24DFA62F1}"/>
                </a:ext>
              </a:extLst>
            </xdr:cNvPr>
            <xdr:cNvPicPr>
              <a:picLocks noChangeAspect="1" noChangeArrowheads="1"/>
              <a:extLst>
                <a:ext uri="{84589F7E-364E-4C9E-8A38-B11213B215E9}">
                  <a14:cameraTool cellRange="Dish" spid="_x0000_s9457"/>
                </a:ext>
              </a:extLst>
            </xdr:cNvPicPr>
          </xdr:nvPicPr>
          <xdr:blipFill>
            <a:blip xmlns:r="http://schemas.openxmlformats.org/officeDocument/2006/relationships" r:embed="rId2"/>
            <a:srcRect/>
            <a:stretch>
              <a:fillRect/>
            </a:stretch>
          </xdr:blipFill>
          <xdr:spPr bwMode="auto">
            <a:xfrm>
              <a:off x="7000875" y="4448175"/>
              <a:ext cx="3143250" cy="2000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lgar\Downloads\Workouts\Challenge%2023.xlsx" TargetMode="External"/><Relationship Id="rId1" Type="http://schemas.openxmlformats.org/officeDocument/2006/relationships/externalLinkPath" Target="https://d.docs.live.net/357fb5c8090fe1b2/eDNA%20Workouts/Challenge%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357fb5c8090fe1b2/Desktop/Eloquens/6_Recipe_Calculato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llence#23Cover"/>
      <sheetName val="Photos"/>
      <sheetName val="PivotTable"/>
      <sheetName val="DATA"/>
      <sheetName val="Research"/>
    </sheetNames>
    <sheetDataSet>
      <sheetData sheetId="0"/>
      <sheetData sheetId="1"/>
      <sheetData sheetId="2"/>
      <sheetData sheetId="3">
        <row r="2">
          <cell r="C2" t="str">
            <v>Priscila Bosio</v>
          </cell>
        </row>
        <row r="3">
          <cell r="C3" t="str">
            <v>Tanya Acosta</v>
          </cell>
        </row>
        <row r="4">
          <cell r="C4" t="str">
            <v>Paula Yamila Nizetich C</v>
          </cell>
        </row>
        <row r="5">
          <cell r="C5" t="str">
            <v>Elina Rodriguez</v>
          </cell>
        </row>
        <row r="6">
          <cell r="C6" t="str">
            <v>Natalia Aispurua</v>
          </cell>
        </row>
        <row r="7">
          <cell r="C7" t="str">
            <v>Sol Piccolo</v>
          </cell>
        </row>
        <row r="8">
          <cell r="C8" t="str">
            <v>Clarisa Sagardia</v>
          </cell>
        </row>
        <row r="9">
          <cell r="C9" t="str">
            <v>Anahi Florencia Tosi</v>
          </cell>
        </row>
        <row r="10">
          <cell r="C10" t="str">
            <v>Julieta Constanza Lazcano</v>
          </cell>
        </row>
        <row r="11">
          <cell r="C11" t="str">
            <v>Tatiana Soledad Rizzo</v>
          </cell>
        </row>
        <row r="12">
          <cell r="C12" t="str">
            <v>Antonela Fortuna</v>
          </cell>
        </row>
        <row r="13">
          <cell r="C13" t="str">
            <v>Florencia Natasha Busquets Reyes</v>
          </cell>
        </row>
        <row r="14">
          <cell r="C14" t="str">
            <v>Helena Vidal</v>
          </cell>
        </row>
        <row r="15">
          <cell r="C15" t="str">
            <v>Victoria Mayer</v>
          </cell>
        </row>
        <row r="16">
          <cell r="C16" t="str">
            <v>Morena Martinez Franchi</v>
          </cell>
        </row>
        <row r="17">
          <cell r="C17" t="str">
            <v>Camila Hiruela Tapia</v>
          </cell>
        </row>
        <row r="18">
          <cell r="C18" t="str">
            <v>Agnes Victoria Michel Tosi</v>
          </cell>
        </row>
        <row r="19">
          <cell r="C19" t="str">
            <v>Victoria Zabala</v>
          </cell>
        </row>
        <row r="20">
          <cell r="C20" t="str">
            <v>Bianca Farriol</v>
          </cell>
        </row>
        <row r="21">
          <cell r="C21" t="str">
            <v>Agostina Denisse Soria</v>
          </cell>
        </row>
        <row r="22">
          <cell r="C22" t="str">
            <v>Candela Sol Salinas</v>
          </cell>
        </row>
        <row r="23">
          <cell r="C23" t="str">
            <v>Lisa Neyt</v>
          </cell>
        </row>
        <row r="24">
          <cell r="C24" t="str">
            <v>Elise Van Sas</v>
          </cell>
        </row>
        <row r="25">
          <cell r="C25" t="str">
            <v>Britt Herbots</v>
          </cell>
        </row>
        <row r="26">
          <cell r="C26" t="str">
            <v>Nathalie Lemmens</v>
          </cell>
        </row>
        <row r="27">
          <cell r="C27" t="str">
            <v>Laure Flament</v>
          </cell>
        </row>
        <row r="28">
          <cell r="C28" t="str">
            <v>Celine Van Gestel</v>
          </cell>
        </row>
        <row r="29">
          <cell r="C29" t="str">
            <v>Kaja Grobelna</v>
          </cell>
        </row>
        <row r="30">
          <cell r="C30" t="str">
            <v>Iris Vandewiele</v>
          </cell>
        </row>
        <row r="31">
          <cell r="C31" t="str">
            <v>Dominika Strumilo</v>
          </cell>
        </row>
        <row r="32">
          <cell r="C32" t="str">
            <v>Marlies Janssens</v>
          </cell>
        </row>
        <row r="33">
          <cell r="C33" t="str">
            <v>Lotte Vandendriessche</v>
          </cell>
        </row>
        <row r="34">
          <cell r="C34" t="str">
            <v>Karolina Goliat</v>
          </cell>
        </row>
        <row r="35">
          <cell r="C35" t="str">
            <v>Ilka Van De Vyver C</v>
          </cell>
        </row>
        <row r="36">
          <cell r="C36" t="str">
            <v>Oriane Moulin</v>
          </cell>
        </row>
        <row r="37">
          <cell r="C37" t="str">
            <v>Silke Van Avermaet</v>
          </cell>
        </row>
        <row r="38">
          <cell r="C38" t="str">
            <v>Jodie Guilliams</v>
          </cell>
        </row>
        <row r="39">
          <cell r="C39" t="str">
            <v>Manon Stragier</v>
          </cell>
        </row>
        <row r="40">
          <cell r="C40" t="str">
            <v>Anna Valkenborg</v>
          </cell>
        </row>
        <row r="41">
          <cell r="C41" t="str">
            <v>Bieke Kindt</v>
          </cell>
        </row>
        <row r="42">
          <cell r="C42" t="str">
            <v>Britt Rampelberg</v>
          </cell>
        </row>
        <row r="43">
          <cell r="C43" t="str">
            <v>Lara Nagels</v>
          </cell>
        </row>
        <row r="44">
          <cell r="C44" t="str">
            <v>Mara Ferreira Leão</v>
          </cell>
        </row>
        <row r="45">
          <cell r="C45" t="str">
            <v>Macris Carneiro</v>
          </cell>
        </row>
        <row r="46">
          <cell r="C46" t="str">
            <v>Ana Carolina Da Silva</v>
          </cell>
        </row>
        <row r="47">
          <cell r="C47" t="str">
            <v>Adenizia Da Silva</v>
          </cell>
        </row>
        <row r="48">
          <cell r="C48" t="str">
            <v>Thaisa Daher De Menezes</v>
          </cell>
        </row>
        <row r="49">
          <cell r="C49" t="str">
            <v>Rosamaria Montibeller</v>
          </cell>
        </row>
        <row r="50">
          <cell r="C50" t="str">
            <v>Jaqueline Pereira De Carvalho Endres</v>
          </cell>
        </row>
        <row r="51">
          <cell r="C51" t="str">
            <v>Roberta Silva Ratzke C</v>
          </cell>
        </row>
        <row r="52">
          <cell r="C52" t="str">
            <v>Gabriela Braga Guimaraes</v>
          </cell>
        </row>
        <row r="53">
          <cell r="C53" t="str">
            <v>Gabriella Souza</v>
          </cell>
        </row>
        <row r="54">
          <cell r="C54" t="str">
            <v>Amanda Francisco</v>
          </cell>
        </row>
        <row r="55">
          <cell r="C55" t="str">
            <v>Drussyla Costa</v>
          </cell>
        </row>
        <row r="56">
          <cell r="C56" t="str">
            <v>Monique Marinho Pavao</v>
          </cell>
        </row>
        <row r="57">
          <cell r="C57" t="str">
            <v>Tandara Caixeta</v>
          </cell>
        </row>
        <row r="58">
          <cell r="C58" t="str">
            <v>Suelen Pinto</v>
          </cell>
        </row>
        <row r="59">
          <cell r="C59" t="str">
            <v>Juma Da Silva</v>
          </cell>
        </row>
        <row r="60">
          <cell r="C60" t="str">
            <v>Ana Beatriz Correa</v>
          </cell>
        </row>
        <row r="61">
          <cell r="C61" t="str">
            <v>Mariana Costa</v>
          </cell>
        </row>
        <row r="62">
          <cell r="C62" t="str">
            <v>Bruna Honorio Marques</v>
          </cell>
        </row>
        <row r="63">
          <cell r="C63" t="str">
            <v>Priscila Daroit</v>
          </cell>
        </row>
        <row r="64">
          <cell r="C64" t="str">
            <v>Milka Marcília Medeiros Silva</v>
          </cell>
        </row>
        <row r="65">
          <cell r="C65" t="str">
            <v>Xinyue Yuan</v>
          </cell>
        </row>
        <row r="66">
          <cell r="C66" t="str">
            <v>Ting Zhu C</v>
          </cell>
        </row>
        <row r="67">
          <cell r="C67" t="str">
            <v>Fangxu Yang</v>
          </cell>
        </row>
        <row r="68">
          <cell r="C68" t="str">
            <v>Hanyu Yang</v>
          </cell>
        </row>
        <row r="69">
          <cell r="C69" t="str">
            <v>Yi Gao</v>
          </cell>
        </row>
        <row r="70">
          <cell r="C70" t="str">
            <v>Xiangyu Gong</v>
          </cell>
        </row>
        <row r="71">
          <cell r="C71" t="str">
            <v>Yuanyuan Wang</v>
          </cell>
        </row>
        <row r="72">
          <cell r="C72" t="str">
            <v>Chunlei Zeng</v>
          </cell>
        </row>
        <row r="73">
          <cell r="C73" t="str">
            <v>Xiaotong Liu</v>
          </cell>
        </row>
        <row r="74">
          <cell r="C74" t="str">
            <v>Di Yao</v>
          </cell>
        </row>
        <row r="75">
          <cell r="C75" t="str">
            <v>Yingying Li</v>
          </cell>
        </row>
        <row r="76">
          <cell r="C76" t="str">
            <v>Linyu Diao</v>
          </cell>
        </row>
        <row r="77">
          <cell r="C77" t="str">
            <v>Li Lin</v>
          </cell>
        </row>
        <row r="78">
          <cell r="C78" t="str">
            <v>Xia Ding</v>
          </cell>
        </row>
        <row r="79">
          <cell r="C79" t="str">
            <v>Ni Yan</v>
          </cell>
        </row>
        <row r="80">
          <cell r="C80" t="str">
            <v>Mengjie Wang</v>
          </cell>
        </row>
        <row r="81">
          <cell r="C81" t="str">
            <v>Yanhan Liu</v>
          </cell>
        </row>
        <row r="82">
          <cell r="C82" t="str">
            <v>Fang Duan</v>
          </cell>
        </row>
        <row r="83">
          <cell r="C83" t="str">
            <v>Yichan Zhang</v>
          </cell>
        </row>
        <row r="84">
          <cell r="C84" t="str">
            <v>Mingyuan Hu</v>
          </cell>
        </row>
        <row r="85">
          <cell r="C85" t="str">
            <v>Zixuan Meng</v>
          </cell>
        </row>
        <row r="86">
          <cell r="C86" t="str">
            <v>Annerys Victoria Vargas Valdez</v>
          </cell>
        </row>
        <row r="87">
          <cell r="C87" t="str">
            <v>Winifer Maria Fernandez Perez</v>
          </cell>
        </row>
        <row r="88">
          <cell r="C88" t="str">
            <v>Lisvel Elisa Eve Mejia</v>
          </cell>
        </row>
        <row r="89">
          <cell r="C89" t="str">
            <v>Marianne Fersola Norberto</v>
          </cell>
        </row>
        <row r="90">
          <cell r="C90" t="str">
            <v>Brenda Castillo</v>
          </cell>
        </row>
        <row r="91">
          <cell r="C91" t="str">
            <v>Camil Inmaculada Dominguez Martinez</v>
          </cell>
        </row>
        <row r="92">
          <cell r="C92" t="str">
            <v>Niverka Dharlenis Marte Frica C</v>
          </cell>
        </row>
        <row r="93">
          <cell r="C93" t="str">
            <v>Candida Estefany Arias Perez</v>
          </cell>
        </row>
        <row r="94">
          <cell r="C94" t="str">
            <v>Natalia Martinez</v>
          </cell>
        </row>
        <row r="95">
          <cell r="C95" t="str">
            <v>Jeoselyna Rodriguez Santos</v>
          </cell>
        </row>
        <row r="96">
          <cell r="C96" t="str">
            <v>Yokaty Perez Flores</v>
          </cell>
        </row>
        <row r="97">
          <cell r="C97" t="str">
            <v>Prisilla Rivera Brens</v>
          </cell>
        </row>
        <row r="98">
          <cell r="C98" t="str">
            <v>Yonkaira Paola Peña Isabel</v>
          </cell>
        </row>
        <row r="99">
          <cell r="C99" t="str">
            <v>Gina Altagracia Mambru Casilla</v>
          </cell>
        </row>
        <row r="100">
          <cell r="C100" t="str">
            <v>Bethania De La Cruz De Peña</v>
          </cell>
        </row>
        <row r="101">
          <cell r="C101" t="str">
            <v>Ana Yorkira Binet Stephens</v>
          </cell>
        </row>
        <row r="102">
          <cell r="C102" t="str">
            <v>Brayelin Elizabeth Martinez</v>
          </cell>
        </row>
        <row r="103">
          <cell r="C103" t="str">
            <v>Jineiry Martinez</v>
          </cell>
        </row>
        <row r="104">
          <cell r="C104" t="str">
            <v>Gaila Ceneida Gonzalez Lopez</v>
          </cell>
        </row>
        <row r="105">
          <cell r="C105" t="str">
            <v>Vielka Michelle Peralta Luna</v>
          </cell>
        </row>
        <row r="106">
          <cell r="C106" t="str">
            <v>Larysmer Martinez Caro</v>
          </cell>
        </row>
        <row r="107">
          <cell r="C107" t="str">
            <v>Lenka Dürr</v>
          </cell>
        </row>
        <row r="108">
          <cell r="C108" t="str">
            <v>Pia Kästner</v>
          </cell>
        </row>
        <row r="109">
          <cell r="C109" t="str">
            <v>Denise Hanke</v>
          </cell>
        </row>
        <row r="110">
          <cell r="C110" t="str">
            <v>Maren Fromm C</v>
          </cell>
        </row>
        <row r="111">
          <cell r="C111" t="str">
            <v>Jana Franziska Poll</v>
          </cell>
        </row>
        <row r="112">
          <cell r="C112" t="str">
            <v>Jennifer Geerties</v>
          </cell>
        </row>
        <row r="113">
          <cell r="C113" t="str">
            <v>Jennifer Pettke</v>
          </cell>
        </row>
        <row r="114">
          <cell r="C114" t="str">
            <v>Kimberly Drewniok</v>
          </cell>
        </row>
        <row r="115">
          <cell r="C115" t="str">
            <v>Lena Stigrot</v>
          </cell>
        </row>
        <row r="116">
          <cell r="C116" t="str">
            <v>Louisa Lippmann</v>
          </cell>
        </row>
        <row r="117">
          <cell r="C117" t="str">
            <v>Hanna Orthmann</v>
          </cell>
        </row>
        <row r="118">
          <cell r="C118" t="str">
            <v>Magdalena Gryka</v>
          </cell>
        </row>
        <row r="119">
          <cell r="C119" t="str">
            <v>Marie Schölzel</v>
          </cell>
        </row>
        <row r="120">
          <cell r="C120" t="str">
            <v>Barbara Roxana Wezorke</v>
          </cell>
        </row>
        <row r="121">
          <cell r="C121" t="str">
            <v>Elisa Lohmann</v>
          </cell>
        </row>
        <row r="122">
          <cell r="C122" t="str">
            <v>Anna Pogany</v>
          </cell>
        </row>
        <row r="123">
          <cell r="C123" t="str">
            <v>Leonie Schwertmann</v>
          </cell>
        </row>
        <row r="124">
          <cell r="C124" t="str">
            <v>Vanessa Agbortabi</v>
          </cell>
        </row>
        <row r="125">
          <cell r="C125" t="str">
            <v>Ivana Vanjak</v>
          </cell>
        </row>
        <row r="126">
          <cell r="C126" t="str">
            <v>Lisa Gründing</v>
          </cell>
        </row>
        <row r="127">
          <cell r="C127" t="str">
            <v>Denise Imoudu</v>
          </cell>
        </row>
        <row r="128">
          <cell r="C128" t="str">
            <v>Serena Ortolani</v>
          </cell>
        </row>
        <row r="129">
          <cell r="C129" t="str">
            <v>Alice Carlotta Degradi</v>
          </cell>
        </row>
        <row r="130">
          <cell r="C130" t="str">
            <v>Carlotta Cambi</v>
          </cell>
        </row>
        <row r="131">
          <cell r="C131" t="str">
            <v>Sara Bonifacio</v>
          </cell>
        </row>
        <row r="132">
          <cell r="C132" t="str">
            <v>Ofelia Malinov</v>
          </cell>
        </row>
        <row r="133">
          <cell r="C133" t="str">
            <v>Monica De Gennaro</v>
          </cell>
        </row>
        <row r="134">
          <cell r="C134" t="str">
            <v>Alessia Orro</v>
          </cell>
        </row>
        <row r="135">
          <cell r="C135" t="str">
            <v>Rossella Olivotto</v>
          </cell>
        </row>
        <row r="136">
          <cell r="C136" t="str">
            <v>Cristina Chirichella C</v>
          </cell>
        </row>
        <row r="137">
          <cell r="C137" t="str">
            <v>Anna Danesi</v>
          </cell>
        </row>
        <row r="138">
          <cell r="C138" t="str">
            <v>Anastasia Guerra</v>
          </cell>
        </row>
        <row r="139">
          <cell r="C139" t="str">
            <v>Sarah Luisa Fahr</v>
          </cell>
        </row>
        <row r="140">
          <cell r="C140" t="str">
            <v>Elena Pietrini</v>
          </cell>
        </row>
        <row r="141">
          <cell r="C141" t="str">
            <v>Marina Lubian</v>
          </cell>
        </row>
        <row r="142">
          <cell r="C142" t="str">
            <v>Lucia Bosetti</v>
          </cell>
        </row>
        <row r="143">
          <cell r="C143" t="str">
            <v>Miryam Fatime Sylla</v>
          </cell>
        </row>
        <row r="144">
          <cell r="C144" t="str">
            <v>Paola Ogechi Egonu</v>
          </cell>
        </row>
        <row r="145">
          <cell r="C145" t="str">
            <v>Camilla Mingardi</v>
          </cell>
        </row>
        <row r="146">
          <cell r="C146" t="str">
            <v>Beatrice Parrocchiale</v>
          </cell>
        </row>
        <row r="147">
          <cell r="C147" t="str">
            <v>Ilaria Spirito</v>
          </cell>
        </row>
        <row r="148">
          <cell r="C148" t="str">
            <v>Beatrice Berti</v>
          </cell>
        </row>
        <row r="149">
          <cell r="C149" t="str">
            <v>Miyu Nagaoka</v>
          </cell>
        </row>
        <row r="150">
          <cell r="C150" t="str">
            <v>Sarina Koga</v>
          </cell>
        </row>
        <row r="151">
          <cell r="C151" t="str">
            <v>Nana Iwasaka C</v>
          </cell>
        </row>
        <row r="152">
          <cell r="C152" t="str">
            <v>Risa Shinnabe</v>
          </cell>
        </row>
        <row r="153">
          <cell r="C153" t="str">
            <v>Haruka Miyashita</v>
          </cell>
        </row>
        <row r="154">
          <cell r="C154" t="str">
            <v>Yuki Ishii</v>
          </cell>
        </row>
        <row r="155">
          <cell r="C155" t="str">
            <v>Mami Uchiseto</v>
          </cell>
        </row>
        <row r="156">
          <cell r="C156" t="str">
            <v>Haruyo Shimamura</v>
          </cell>
        </row>
        <row r="157">
          <cell r="C157" t="str">
            <v>Koyomi Tominaga</v>
          </cell>
        </row>
        <row r="158">
          <cell r="C158" t="str">
            <v>Yurie Nabeya</v>
          </cell>
        </row>
        <row r="159">
          <cell r="C159" t="str">
            <v>Miya Sato</v>
          </cell>
        </row>
        <row r="160">
          <cell r="C160" t="str">
            <v>Mai Okumura</v>
          </cell>
        </row>
        <row r="161">
          <cell r="C161" t="str">
            <v>Kotoe Inoue</v>
          </cell>
        </row>
        <row r="162">
          <cell r="C162" t="str">
            <v>Saori Takahashi</v>
          </cell>
        </row>
        <row r="163">
          <cell r="C163" t="str">
            <v>Mari Horikawa</v>
          </cell>
        </row>
        <row r="164">
          <cell r="C164" t="str">
            <v>Arisa Inoue</v>
          </cell>
        </row>
        <row r="165">
          <cell r="C165" t="str">
            <v>Ai Kurogo</v>
          </cell>
        </row>
        <row r="166">
          <cell r="C166" t="str">
            <v>Kanami Tashiro</v>
          </cell>
        </row>
        <row r="167">
          <cell r="C167" t="str">
            <v>Akane Yamagishi</v>
          </cell>
        </row>
        <row r="168">
          <cell r="C168" t="str">
            <v>Aika Akutagawa</v>
          </cell>
        </row>
        <row r="169">
          <cell r="C169" t="str">
            <v>Mana Toe</v>
          </cell>
        </row>
        <row r="170">
          <cell r="C170" t="str">
            <v>Hyunsoo Na</v>
          </cell>
        </row>
        <row r="171">
          <cell r="C171" t="str">
            <v>Juhyang Kim</v>
          </cell>
        </row>
        <row r="172">
          <cell r="C172" t="str">
            <v>Hae Ran Kim</v>
          </cell>
        </row>
        <row r="173">
          <cell r="C173" t="str">
            <v>Heejin Kim</v>
          </cell>
        </row>
        <row r="174">
          <cell r="C174" t="str">
            <v>Hyo Hee Lee C</v>
          </cell>
        </row>
        <row r="175">
          <cell r="C175" t="str">
            <v>Nayeon Lee</v>
          </cell>
        </row>
        <row r="176">
          <cell r="C176" t="str">
            <v>Myungok Yim</v>
          </cell>
        </row>
        <row r="177">
          <cell r="C177" t="str">
            <v>Sunah Jeong</v>
          </cell>
        </row>
        <row r="178">
          <cell r="C178" t="str">
            <v>Yeon Koung Kim</v>
          </cell>
        </row>
        <row r="179">
          <cell r="C179" t="str">
            <v>Su Ji Kim</v>
          </cell>
        </row>
        <row r="180">
          <cell r="C180" t="str">
            <v>Chaeyeon Kim</v>
          </cell>
        </row>
        <row r="181">
          <cell r="C181" t="str">
            <v>Jeongah Park</v>
          </cell>
        </row>
        <row r="182">
          <cell r="C182" t="str">
            <v>Hyo Jin Yang</v>
          </cell>
        </row>
        <row r="183">
          <cell r="C183" t="str">
            <v>Sohwi Kang</v>
          </cell>
        </row>
        <row r="184">
          <cell r="C184" t="str">
            <v>Yeongyeon Kim</v>
          </cell>
        </row>
        <row r="185">
          <cell r="C185" t="str">
            <v>Jaeyeong Lee</v>
          </cell>
        </row>
        <row r="186">
          <cell r="C186" t="str">
            <v>Seoyeun Yoo</v>
          </cell>
        </row>
        <row r="187">
          <cell r="C187" t="str">
            <v>Dayeong Lee</v>
          </cell>
        </row>
        <row r="188">
          <cell r="C188" t="str">
            <v>Hyun Jung Na</v>
          </cell>
        </row>
        <row r="189">
          <cell r="C189" t="str">
            <v>Wonjeong Lee</v>
          </cell>
        </row>
        <row r="190">
          <cell r="C190" t="str">
            <v>Eunjin Park</v>
          </cell>
        </row>
        <row r="191">
          <cell r="C191" t="str">
            <v>Kirsten Knip</v>
          </cell>
        </row>
        <row r="192">
          <cell r="C192" t="str">
            <v>Femke Stoltenborg</v>
          </cell>
        </row>
        <row r="193">
          <cell r="C193" t="str">
            <v>Yvon Belien</v>
          </cell>
        </row>
        <row r="194">
          <cell r="C194" t="str">
            <v>Celeste Plak</v>
          </cell>
        </row>
        <row r="195">
          <cell r="C195" t="str">
            <v>Robin De Kruijf</v>
          </cell>
        </row>
        <row r="196">
          <cell r="C196" t="str">
            <v>Maret Balkestein-Grothues C</v>
          </cell>
        </row>
        <row r="197">
          <cell r="C197" t="str">
            <v>Juliet Lohuis</v>
          </cell>
        </row>
        <row r="198">
          <cell r="C198" t="str">
            <v>Sarah Van Aalen</v>
          </cell>
        </row>
        <row r="199">
          <cell r="C199" t="str">
            <v>Myrthe Schoot</v>
          </cell>
        </row>
        <row r="200">
          <cell r="C200" t="str">
            <v>Lonneke Slöetjes</v>
          </cell>
        </row>
        <row r="201">
          <cell r="C201" t="str">
            <v>Anne Buijs</v>
          </cell>
        </row>
        <row r="202">
          <cell r="C202" t="str">
            <v>Britt Bongaerts</v>
          </cell>
        </row>
        <row r="203">
          <cell r="C203" t="str">
            <v>Demi Korevaar</v>
          </cell>
        </row>
        <row r="204">
          <cell r="C204" t="str">
            <v>Laura Dijkema</v>
          </cell>
        </row>
        <row r="205">
          <cell r="C205" t="str">
            <v>Susanne Kos</v>
          </cell>
        </row>
        <row r="206">
          <cell r="C206" t="str">
            <v>Nicole Oude Luttikhuis</v>
          </cell>
        </row>
        <row r="207">
          <cell r="C207" t="str">
            <v>Marrit Jasper</v>
          </cell>
        </row>
        <row r="208">
          <cell r="C208" t="str">
            <v>Nika Daalderop</v>
          </cell>
        </row>
        <row r="209">
          <cell r="C209" t="str">
            <v>Tessa Polder</v>
          </cell>
        </row>
        <row r="210">
          <cell r="C210" t="str">
            <v>Nicole Koolhaas</v>
          </cell>
        </row>
        <row r="211">
          <cell r="C211" t="str">
            <v>Hester Jasper</v>
          </cell>
        </row>
        <row r="212">
          <cell r="C212" t="str">
            <v>Julia Nowicka</v>
          </cell>
        </row>
        <row r="213">
          <cell r="C213" t="str">
            <v>Gabriela Polanska</v>
          </cell>
        </row>
        <row r="214">
          <cell r="C214" t="str">
            <v>Klaudia Alagierska</v>
          </cell>
        </row>
        <row r="215">
          <cell r="C215" t="str">
            <v>Marlena Plesnierowicz</v>
          </cell>
        </row>
        <row r="216">
          <cell r="C216" t="str">
            <v>Agnieszka Kakolewska C</v>
          </cell>
        </row>
        <row r="217">
          <cell r="C217" t="str">
            <v>Justyna Lukasik</v>
          </cell>
        </row>
        <row r="218">
          <cell r="C218" t="str">
            <v>Emilia Mucha</v>
          </cell>
        </row>
        <row r="219">
          <cell r="C219" t="str">
            <v>Maria Stenzel</v>
          </cell>
        </row>
        <row r="220">
          <cell r="C220" t="str">
            <v>Olivia Rozanski</v>
          </cell>
        </row>
        <row r="221">
          <cell r="C221" t="str">
            <v>Zuzanna Efimienko-Mlotkowska</v>
          </cell>
        </row>
        <row r="222">
          <cell r="C222" t="str">
            <v>Monika Bociek</v>
          </cell>
        </row>
        <row r="223">
          <cell r="C223" t="str">
            <v>Agata Witkowska</v>
          </cell>
        </row>
        <row r="224">
          <cell r="C224" t="str">
            <v>Martyna Lukasik</v>
          </cell>
        </row>
        <row r="225">
          <cell r="C225" t="str">
            <v>Martyna Grajber</v>
          </cell>
        </row>
        <row r="226">
          <cell r="C226" t="str">
            <v>Natalia Medrzyk</v>
          </cell>
        </row>
        <row r="227">
          <cell r="C227" t="str">
            <v>Malwina Smarzek</v>
          </cell>
        </row>
        <row r="228">
          <cell r="C228" t="str">
            <v>Alicja Grabka</v>
          </cell>
        </row>
        <row r="229">
          <cell r="C229" t="str">
            <v>Oliwia Baluk</v>
          </cell>
        </row>
        <row r="230">
          <cell r="C230" t="str">
            <v>Natalia Murek</v>
          </cell>
        </row>
        <row r="231">
          <cell r="C231" t="str">
            <v>Julia Twardowska</v>
          </cell>
        </row>
        <row r="232">
          <cell r="C232" t="str">
            <v>Weronika Wolodko</v>
          </cell>
        </row>
        <row r="233">
          <cell r="C233" t="str">
            <v>Angelina Lazarenko</v>
          </cell>
        </row>
        <row r="234">
          <cell r="C234" t="str">
            <v>Daria Talysheva</v>
          </cell>
        </row>
        <row r="235">
          <cell r="C235" t="str">
            <v>Ekaterina Efimova</v>
          </cell>
        </row>
        <row r="236">
          <cell r="C236" t="str">
            <v>Daria Malygina</v>
          </cell>
        </row>
        <row r="237">
          <cell r="C237" t="str">
            <v>Iuliia Kutiukova</v>
          </cell>
        </row>
        <row r="238">
          <cell r="C238" t="str">
            <v>Tatiana Romanova</v>
          </cell>
        </row>
        <row r="239">
          <cell r="C239" t="str">
            <v>Alla Galkina</v>
          </cell>
        </row>
        <row r="240">
          <cell r="C240" t="str">
            <v>Elena Novik</v>
          </cell>
        </row>
        <row r="241">
          <cell r="C241" t="str">
            <v>Ekaterina Lyubushkina C</v>
          </cell>
        </row>
        <row r="242">
          <cell r="C242" t="str">
            <v>Daria Ryseva</v>
          </cell>
        </row>
        <row r="243">
          <cell r="C243" t="str">
            <v>Irina Fetisova</v>
          </cell>
        </row>
        <row r="244">
          <cell r="C244" t="str">
            <v>Viktoriia Gorbacheva</v>
          </cell>
        </row>
        <row r="245">
          <cell r="C245" t="str">
            <v>Irina Voronkova</v>
          </cell>
        </row>
        <row r="246">
          <cell r="C246" t="str">
            <v>Natalia Malykh</v>
          </cell>
        </row>
        <row r="247">
          <cell r="C247" t="str">
            <v>Kseniia Parubets</v>
          </cell>
        </row>
        <row r="248">
          <cell r="C248" t="str">
            <v>Olga Biryukova</v>
          </cell>
        </row>
        <row r="249">
          <cell r="C249" t="str">
            <v>Anastasia Shlyakhovaya</v>
          </cell>
        </row>
        <row r="250">
          <cell r="C250" t="str">
            <v>Anna Kotikova</v>
          </cell>
        </row>
        <row r="251">
          <cell r="C251" t="str">
            <v>Tatiana Iurinskaia</v>
          </cell>
        </row>
        <row r="252">
          <cell r="C252" t="str">
            <v>Kristina Kurnosova</v>
          </cell>
        </row>
        <row r="253">
          <cell r="C253" t="str">
            <v>Yulia Brovkina</v>
          </cell>
        </row>
        <row r="254">
          <cell r="C254" t="str">
            <v>Bianka Busa</v>
          </cell>
        </row>
        <row r="255">
          <cell r="C255" t="str">
            <v>Katarina Lazovic</v>
          </cell>
        </row>
        <row r="256">
          <cell r="C256" t="str">
            <v>Bojana Zivkovic</v>
          </cell>
        </row>
        <row r="257">
          <cell r="C257" t="str">
            <v>Mina Popovic</v>
          </cell>
        </row>
        <row r="258">
          <cell r="C258" t="str">
            <v>Tijana Malesevic</v>
          </cell>
        </row>
        <row r="259">
          <cell r="C259" t="str">
            <v>Ana Antonijevic</v>
          </cell>
        </row>
        <row r="260">
          <cell r="C260" t="str">
            <v>Brankica Mihajlovic</v>
          </cell>
        </row>
        <row r="261">
          <cell r="C261" t="str">
            <v>Sladjana Mirkovic</v>
          </cell>
        </row>
        <row r="262">
          <cell r="C262" t="str">
            <v>Stefana Veljkovic</v>
          </cell>
        </row>
        <row r="263">
          <cell r="C263" t="str">
            <v>Teodora Pusic</v>
          </cell>
        </row>
        <row r="264">
          <cell r="C264" t="str">
            <v>Ana Bjelica</v>
          </cell>
        </row>
        <row r="265">
          <cell r="C265" t="str">
            <v>Maja Aleksic</v>
          </cell>
        </row>
        <row r="266">
          <cell r="C266" t="str">
            <v>Jovana Stevanovic</v>
          </cell>
        </row>
        <row r="267">
          <cell r="C267" t="str">
            <v>Milena Rasic C</v>
          </cell>
        </row>
        <row r="268">
          <cell r="C268" t="str">
            <v>Silvija Popovic</v>
          </cell>
        </row>
        <row r="269">
          <cell r="C269" t="str">
            <v>Tijana Boškovic</v>
          </cell>
        </row>
        <row r="270">
          <cell r="C270" t="str">
            <v>Bojana Milenkovic</v>
          </cell>
        </row>
        <row r="271">
          <cell r="C271" t="str">
            <v>Jelena Blagojevic</v>
          </cell>
        </row>
        <row r="272">
          <cell r="C272" t="str">
            <v>Jovana Jovičić</v>
          </cell>
        </row>
        <row r="273">
          <cell r="C273" t="str">
            <v>Sara Lozo</v>
          </cell>
        </row>
        <row r="274">
          <cell r="C274" t="str">
            <v>Aleksandra Cirovic</v>
          </cell>
        </row>
        <row r="275">
          <cell r="C275" t="str">
            <v>Wipawee Srithong</v>
          </cell>
        </row>
        <row r="276">
          <cell r="C276" t="str">
            <v>Piyanut Pannoy</v>
          </cell>
        </row>
        <row r="277">
          <cell r="C277" t="str">
            <v>Pornpun Guedpard</v>
          </cell>
        </row>
        <row r="278">
          <cell r="C278" t="str">
            <v>Thatdao Nuekjang</v>
          </cell>
        </row>
        <row r="279">
          <cell r="C279" t="str">
            <v>Pleumjit Thinkaow C</v>
          </cell>
        </row>
        <row r="280">
          <cell r="C280" t="str">
            <v>Onuma Sittirak</v>
          </cell>
        </row>
        <row r="281">
          <cell r="C281" t="str">
            <v>Hattaya Bamrungsuk</v>
          </cell>
        </row>
        <row r="282">
          <cell r="C282" t="str">
            <v>Watchareeya Nuanjam</v>
          </cell>
        </row>
        <row r="283">
          <cell r="C283" t="str">
            <v>Jarasporn Bundasak</v>
          </cell>
        </row>
        <row r="284">
          <cell r="C284" t="str">
            <v>Wilavan Apinyapong</v>
          </cell>
        </row>
        <row r="285">
          <cell r="C285" t="str">
            <v>Soraya Phomla</v>
          </cell>
        </row>
        <row r="286">
          <cell r="C286" t="str">
            <v>Tapaphaipun Chaisri</v>
          </cell>
        </row>
        <row r="287">
          <cell r="C287" t="str">
            <v>Nootsara Tomkom</v>
          </cell>
        </row>
        <row r="288">
          <cell r="C288" t="str">
            <v>Chitaporn Kamlangmak</v>
          </cell>
        </row>
        <row r="289">
          <cell r="C289" t="str">
            <v>Malika Kanthong</v>
          </cell>
        </row>
        <row r="290">
          <cell r="C290" t="str">
            <v>Pimpichaya Kokram</v>
          </cell>
        </row>
        <row r="291">
          <cell r="C291" t="str">
            <v>Ajcharaporn Kongyot</v>
          </cell>
        </row>
        <row r="292">
          <cell r="C292" t="str">
            <v>Chatchu-On Moksri</v>
          </cell>
        </row>
        <row r="293">
          <cell r="C293" t="str">
            <v>Supattra Pairoj</v>
          </cell>
        </row>
        <row r="294">
          <cell r="C294" t="str">
            <v>Gullapa Piampongsan</v>
          </cell>
        </row>
        <row r="295">
          <cell r="C295" t="str">
            <v>Hathairat Jarat</v>
          </cell>
        </row>
        <row r="296">
          <cell r="C296" t="str">
            <v>Hatice Gizem Orge</v>
          </cell>
        </row>
        <row r="297">
          <cell r="C297" t="str">
            <v>Simge Sebnem Akoz</v>
          </cell>
        </row>
        <row r="298">
          <cell r="C298" t="str">
            <v>Kubra Caliskan</v>
          </cell>
        </row>
        <row r="299">
          <cell r="C299" t="str">
            <v>Beyza Arici</v>
          </cell>
        </row>
        <row r="300">
          <cell r="C300" t="str">
            <v>Seyma Ercan</v>
          </cell>
        </row>
        <row r="301">
          <cell r="C301" t="str">
            <v>Hande Baladin</v>
          </cell>
        </row>
        <row r="302">
          <cell r="C302" t="str">
            <v>Buse Unal</v>
          </cell>
        </row>
        <row r="303">
          <cell r="C303" t="str">
            <v>Meliha Ismailoglu</v>
          </cell>
        </row>
        <row r="304">
          <cell r="C304" t="str">
            <v>Fulden Ural</v>
          </cell>
        </row>
        <row r="305">
          <cell r="C305" t="str">
            <v>AsliHan Kilic</v>
          </cell>
        </row>
        <row r="306">
          <cell r="C306" t="str">
            <v>Cansu Ozbay</v>
          </cell>
        </row>
        <row r="307">
          <cell r="C307" t="str">
            <v>Meryem Boz</v>
          </cell>
        </row>
        <row r="308">
          <cell r="C308" t="str">
            <v>Eda Erdem Dündar C</v>
          </cell>
        </row>
        <row r="309">
          <cell r="C309" t="str">
            <v>Zehra Gunes</v>
          </cell>
        </row>
        <row r="310">
          <cell r="C310" t="str">
            <v>Gamze Alikaya</v>
          </cell>
        </row>
        <row r="311">
          <cell r="C311" t="str">
            <v>Ceren Kestirengöz</v>
          </cell>
        </row>
        <row r="312">
          <cell r="C312" t="str">
            <v>Aylin Sarioğlu</v>
          </cell>
        </row>
        <row r="313">
          <cell r="C313" t="str">
            <v>Yagmur Mislina Kilic</v>
          </cell>
        </row>
        <row r="314">
          <cell r="C314" t="str">
            <v>Ebrar Karakurt</v>
          </cell>
        </row>
        <row r="315">
          <cell r="C315" t="str">
            <v>Saliha Sahin</v>
          </cell>
        </row>
        <row r="316">
          <cell r="C316" t="str">
            <v>Yasemin Guveli</v>
          </cell>
        </row>
        <row r="317">
          <cell r="C317" t="str">
            <v>Micha Hancock</v>
          </cell>
        </row>
        <row r="318">
          <cell r="C318" t="str">
            <v>Carli Lloyd</v>
          </cell>
        </row>
        <row r="319">
          <cell r="C319" t="str">
            <v>Justine Wong-Orantes</v>
          </cell>
        </row>
        <row r="320">
          <cell r="C320" t="str">
            <v>Rachael Adams</v>
          </cell>
        </row>
        <row r="321">
          <cell r="C321" t="str">
            <v>Tetori Dixon</v>
          </cell>
        </row>
        <row r="322">
          <cell r="C322" t="str">
            <v>Lauren Carlini</v>
          </cell>
        </row>
        <row r="323">
          <cell r="C323" t="str">
            <v>Lauren Gibbemeyer</v>
          </cell>
        </row>
        <row r="324">
          <cell r="C324" t="str">
            <v>Madison Kingdon Rishel</v>
          </cell>
        </row>
        <row r="325">
          <cell r="C325" t="str">
            <v>Jordan Larson C</v>
          </cell>
        </row>
        <row r="326">
          <cell r="C326" t="str">
            <v>Andrea Drews</v>
          </cell>
        </row>
        <row r="327">
          <cell r="C327" t="str">
            <v>Kelly Murphy</v>
          </cell>
        </row>
        <row r="328">
          <cell r="C328" t="str">
            <v>Sarah Wilhite</v>
          </cell>
        </row>
        <row r="329">
          <cell r="C329" t="str">
            <v>Michelle Bartsch-Hackley</v>
          </cell>
        </row>
        <row r="330">
          <cell r="C330" t="str">
            <v>Kimberly Hill</v>
          </cell>
        </row>
        <row r="331">
          <cell r="C331" t="str">
            <v>Foluke Akinradewo</v>
          </cell>
        </row>
        <row r="332">
          <cell r="C332" t="str">
            <v>Aiyana Abukusumo-Whitney</v>
          </cell>
        </row>
        <row r="333">
          <cell r="C333" t="str">
            <v>Amanda Benson</v>
          </cell>
        </row>
        <row r="334">
          <cell r="C334" t="str">
            <v>Mallory Mccage</v>
          </cell>
        </row>
        <row r="335">
          <cell r="C335" t="str">
            <v>Kelsey Robinson</v>
          </cell>
        </row>
        <row r="336">
          <cell r="C336" t="str">
            <v>Chiaka Ogbogu</v>
          </cell>
        </row>
        <row r="337">
          <cell r="C337" t="str">
            <v>Caroline Knop</v>
          </cell>
        </row>
      </sheetData>
      <sheetData sheetId="4">
        <row r="1">
          <cell r="B1" t="str">
            <v>Anastasia Shlyakhovaya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ammal Miqdar"/>
      <sheetName val="RecipeContents"/>
      <sheetName val="Ready_to_Use_Products"/>
      <sheetName val="Purchased_Ingredients"/>
      <sheetName val="Recipe_Cost_Calculator"/>
      <sheetName val="Recipe_Analysis_Pivot_Tables"/>
      <sheetName val="Dish_Cost_Report"/>
      <sheetName val="Xammal Mebleg"/>
      <sheetName val="2"/>
    </sheetNames>
    <sheetDataSet>
      <sheetData sheetId="0" refreshError="1"/>
      <sheetData sheetId="1" refreshError="1"/>
      <sheetData sheetId="2"/>
      <sheetData sheetId="3"/>
      <sheetData sheetId="4">
        <row r="1">
          <cell r="B1" t="str">
            <v>READY PRODUCT</v>
          </cell>
        </row>
      </sheetData>
      <sheetData sheetId="5" refreshError="1"/>
      <sheetData sheetId="6">
        <row r="9">
          <cell r="B9" t="str">
            <v>EST. SALE PPRICE</v>
          </cell>
        </row>
      </sheetData>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lgar Zarbaliyev" refreshedDate="44163.925668402779" createdVersion="6" refreshedVersion="6" minRefreshableVersion="3" recordCount="250" xr:uid="{2D2C5771-7959-47B2-BF91-D3FFB6A072C2}">
  <cacheSource type="worksheet">
    <worksheetSource name="RecipeCostCalculator"/>
  </cacheSource>
  <cacheFields count="8">
    <cacheField name="#" numFmtId="0">
      <sharedItems containsSemiMixedTypes="0" containsString="0" containsNumber="1" containsInteger="1" minValue="1" maxValue="27"/>
    </cacheField>
    <cacheField name="READY PRODUCT" numFmtId="0">
      <sharedItems count="27">
        <s v="Sandwich Salmon"/>
        <s v="Sandwich Tuna (Fish)"/>
        <s v="Sandwich Turkey Ham"/>
        <s v="Sandwich Salami"/>
        <s v="Product D"/>
        <s v="Sandwich Chicken"/>
        <s v="Sandwich Nuggets"/>
        <s v="Sandwich Veggie"/>
        <s v="Hot Veggie Sandwich"/>
        <s v="Product A"/>
        <s v="Product B"/>
        <s v="Product C"/>
        <s v="Cutlet Kiyevski"/>
        <s v="Schnitzel (Veal Cutlet)"/>
        <s v="Chicken Wings"/>
        <s v="Chicken Legs"/>
        <s v="Nuggets"/>
        <s v="Chicken Grilled"/>
        <s v="Pizza Margherita"/>
        <s v="Pizza Salami (Sausage)"/>
        <s v="Chicken Barbecue"/>
        <s v="Pizza Veggie"/>
        <s v="Pizza with Sausage"/>
        <s v="Pizza Pepperoni"/>
        <s v="Chicken Nuggets"/>
        <s v="Pizza Caesar"/>
        <s v="Sandwich Caesar "/>
      </sharedItems>
    </cacheField>
    <cacheField name="PREPARED UNIT" numFmtId="167">
      <sharedItems containsSemiMixedTypes="0" containsString="0" containsNumber="1" containsInteger="1" minValue="1" maxValue="1"/>
    </cacheField>
    <cacheField name="USED INGREDIENTS" numFmtId="0">
      <sharedItems count="55">
        <s v="Green Vegetables"/>
        <s v="Sandwich Bread"/>
        <s v="Lettuce"/>
        <s v="Ketchup"/>
        <s v="Mayonnaise"/>
        <s v="Narsharab (Pomegranate Wine)"/>
        <s v="Chedar Cheese"/>
        <s v="Tomatoes"/>
        <s v="Smoked Salmon Vacuum"/>
        <s v="Cucumber Pickle"/>
        <s v="Corn (Bonduel)"/>
        <s v="Colored Pepper"/>
        <s v="Red Onion"/>
        <s v="Canned Tuna (Fish)"/>
        <s v="Cucumbers"/>
        <s v="Eggs"/>
        <s v="Salami (Sausage)"/>
        <s v="Cheese Gouda Holland"/>
        <s v="Salt"/>
        <s v="Chicken Broth Sauce (Knorr)"/>
        <s v="Oregano"/>
        <s v="Black Pepper"/>
        <s v="Balsamic Sauce"/>
        <s v="Chicken Fillet"/>
        <s v="Vorchester Sauce"/>
        <s v="Corn Oil"/>
        <s v="Anchor Butter"/>
        <s v="Eggplant"/>
        <s v="Pumpkin"/>
        <s v="Carrot"/>
        <s v="Onion"/>
        <s v="Lavash (Bread)"/>
        <s v="Nuggets"/>
        <s v="Cheese White"/>
        <s v="Olive Oil"/>
        <s v="Pesto Sauce"/>
        <s v="French Fries (Potatoes)"/>
        <s v="Sukhari (Dried Crust)"/>
        <s v="Fresh Chicken in Packs"/>
        <s v="Flour"/>
        <s v="Frying Oil"/>
        <s v="Peeled Tomato"/>
        <s v="Chicken Leg"/>
        <s v="Chicken Wings"/>
        <s v="Mozzarella Cheese"/>
        <s v="Pizza Sauce"/>
        <s v="Pizza Pastry"/>
        <s v="Barbecue Sauce"/>
        <s v="Mushroom"/>
        <s v="Tomatoes (Ceri - Kind) "/>
        <s v="Sausage"/>
        <s v="Pepperoni"/>
        <s v="Iceberg (Herbs)"/>
        <s v="Parmesan Cheese"/>
        <s v="Caesar Sauce"/>
      </sharedItems>
    </cacheField>
    <cacheField name="USED WEIGHT" numFmtId="0">
      <sharedItems containsSemiMixedTypes="0" containsString="0" containsNumber="1" minValue="2.5000000000000001E-4" maxValue="2" count="49">
        <n v="0.182"/>
        <n v="0.16700000000000001"/>
        <n v="1.5000000000000001E-2"/>
        <n v="8.0000000000000002E-3"/>
        <n v="1.9E-2"/>
        <n v="5.0000000000000001E-3"/>
        <n v="3.0000000000000002E-2"/>
        <n v="0.05"/>
        <n v="0.01"/>
        <n v="0.12"/>
        <n v="0.17"/>
        <n v="0.02"/>
        <n v="0.03"/>
        <n v="0.04"/>
        <n v="1"/>
        <n v="0.24249999999999999"/>
        <n v="1.4999999999999999E-2"/>
        <n v="9.7000000000000003E-3"/>
        <n v="2.4299999999999999E-2"/>
        <n v="6.0999999999999995E-3"/>
        <n v="1.75E-3"/>
        <n v="0.12125000000000001"/>
        <n v="7.4999999999999997E-3"/>
        <n v="4.8500000000000001E-3"/>
        <n v="4.3E-3"/>
        <n v="1.2150000000000001E-2"/>
        <n v="3.0499999999999998E-3"/>
        <n v="2.5000000000000001E-4"/>
        <n v="2.9999999999999997E-4"/>
        <n v="2.15E-3"/>
        <n v="0.13"/>
        <n v="3.4499999999999999E-3"/>
        <n v="1.7150000000000002E-2"/>
        <n v="4.45E-3"/>
        <n v="0.5"/>
        <n v="3.0000000000000001E-3"/>
        <n v="0.08"/>
        <n v="0.25"/>
        <n v="0.2"/>
        <n v="2"/>
        <n v="2.5000000000000001E-2"/>
        <n v="0.15"/>
        <n v="0.3"/>
        <n v="0.16"/>
        <n v="0.1"/>
        <n v="0.21"/>
        <n v="0.14000000000000001"/>
        <n v="0.06"/>
        <n v="7.0000000000000007E-2"/>
      </sharedItems>
    </cacheField>
    <cacheField name="WEIGHT UNIT" numFmtId="0">
      <sharedItems/>
    </cacheField>
    <cacheField name="INGREDIENTS PURCHASING PRICE" numFmtId="165">
      <sharedItems containsSemiMixedTypes="0" containsString="0" containsNumber="1" minValue="0" maxValue="45" count="51">
        <n v="0.18458333333333332"/>
        <n v="2.64"/>
        <n v="0.3"/>
        <n v="3.7050000000000005"/>
        <n v="2.348148148148149"/>
        <n v="4.8299999999999992"/>
        <n v="17"/>
        <n v="3.2195"/>
        <n v="45"/>
        <n v="1.5"/>
        <n v="5.0599999999999996"/>
        <n v="3.584090909090909"/>
        <n v="1.324545454545454"/>
        <n v="21.34"/>
        <n v="2.5729411764705894"/>
        <n v="0.14552631578947378"/>
        <n v="26"/>
        <n v="5.4995238095238097"/>
        <n v="0.44000000000000011"/>
        <n v="11.18"/>
        <n v="2.0541666666666667"/>
        <n v="5.3341176470588243"/>
        <n v="1.2366666666666666"/>
        <n v="6"/>
        <n v="3.8433333333333333"/>
        <n v="3.1348333333333325"/>
        <n v="13"/>
        <n v="2.6130000000000004"/>
        <n v="0.80285714285714282"/>
        <n v="0.84719999999999995"/>
        <n v="0.69999999999999951"/>
        <n v="0.74"/>
        <n v="12"/>
        <n v="0"/>
        <n v="6.5"/>
        <n v="3.1"/>
        <n v="2.4314285714285715"/>
        <n v="3.9899999999999998"/>
        <n v="0.6"/>
        <n v="1.0385714285714285"/>
        <n v="2.6"/>
        <n v="7"/>
        <n v="10.5"/>
        <n v="3.37"/>
        <n v="1.1599999999999999"/>
        <n v="5.5"/>
        <n v="4.9366666666666665"/>
        <n v="6.3730769230769226"/>
        <n v="2.5575000000000001"/>
        <n v="24.383333333333336"/>
        <n v="8"/>
      </sharedItems>
    </cacheField>
    <cacheField name="COST" numFmtId="165">
      <sharedItems containsSemiMixedTypes="0" containsString="0" containsNumber="1" minValue="0" maxValue="3.9899999999999998"/>
    </cacheField>
  </cacheFields>
  <extLst>
    <ext xmlns:x14="http://schemas.microsoft.com/office/spreadsheetml/2009/9/main" uri="{725AE2AE-9491-48be-B2B4-4EB974FC3084}">
      <x14:pivotCacheDefinition pivotCacheId="60799482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0">
  <r>
    <n v="1"/>
    <x v="0"/>
    <n v="1"/>
    <x v="0"/>
    <x v="0"/>
    <s v="Piece/s"/>
    <x v="0"/>
    <n v="3.3594166666666661E-2"/>
  </r>
  <r>
    <n v="1"/>
    <x v="0"/>
    <n v="1"/>
    <x v="1"/>
    <x v="1"/>
    <s v="Piece/s"/>
    <x v="1"/>
    <n v="0.44088000000000005"/>
  </r>
  <r>
    <n v="1"/>
    <x v="0"/>
    <n v="1"/>
    <x v="2"/>
    <x v="2"/>
    <s v="Piece/s"/>
    <x v="2"/>
    <n v="4.5000000000000005E-3"/>
  </r>
  <r>
    <n v="1"/>
    <x v="0"/>
    <n v="1"/>
    <x v="3"/>
    <x v="3"/>
    <s v="kg."/>
    <x v="3"/>
    <n v="2.9640000000000003E-2"/>
  </r>
  <r>
    <n v="1"/>
    <x v="0"/>
    <n v="1"/>
    <x v="4"/>
    <x v="4"/>
    <s v="kg."/>
    <x v="4"/>
    <n v="4.4614814814814829E-2"/>
  </r>
  <r>
    <n v="1"/>
    <x v="0"/>
    <n v="1"/>
    <x v="5"/>
    <x v="5"/>
    <s v="Litre"/>
    <x v="5"/>
    <n v="2.4149999999999998E-2"/>
  </r>
  <r>
    <n v="1"/>
    <x v="0"/>
    <n v="1"/>
    <x v="6"/>
    <x v="6"/>
    <s v="kg."/>
    <x v="6"/>
    <n v="0.51"/>
  </r>
  <r>
    <n v="1"/>
    <x v="0"/>
    <n v="1"/>
    <x v="7"/>
    <x v="6"/>
    <s v="kg."/>
    <x v="7"/>
    <n v="9.6585000000000004E-2"/>
  </r>
  <r>
    <n v="1"/>
    <x v="0"/>
    <n v="1"/>
    <x v="8"/>
    <x v="7"/>
    <s v="kg."/>
    <x v="8"/>
    <n v="2.25"/>
  </r>
  <r>
    <n v="1"/>
    <x v="0"/>
    <n v="1"/>
    <x v="9"/>
    <x v="8"/>
    <s v="kg."/>
    <x v="9"/>
    <n v="1.4999999999999999E-2"/>
  </r>
  <r>
    <n v="2"/>
    <x v="1"/>
    <n v="1"/>
    <x v="10"/>
    <x v="8"/>
    <s v="kg."/>
    <x v="10"/>
    <n v="5.0599999999999999E-2"/>
  </r>
  <r>
    <n v="2"/>
    <x v="1"/>
    <n v="1"/>
    <x v="0"/>
    <x v="9"/>
    <s v="Piece/s"/>
    <x v="0"/>
    <n v="2.2149999999999996E-2"/>
  </r>
  <r>
    <n v="2"/>
    <x v="1"/>
    <n v="1"/>
    <x v="1"/>
    <x v="10"/>
    <s v="Piece/s"/>
    <x v="1"/>
    <n v="0.44880000000000003"/>
  </r>
  <r>
    <n v="2"/>
    <x v="1"/>
    <n v="1"/>
    <x v="2"/>
    <x v="11"/>
    <s v="Piece/s"/>
    <x v="2"/>
    <n v="6.0000000000000001E-3"/>
  </r>
  <r>
    <n v="2"/>
    <x v="1"/>
    <n v="1"/>
    <x v="3"/>
    <x v="8"/>
    <s v="kg."/>
    <x v="3"/>
    <n v="3.7050000000000007E-2"/>
  </r>
  <r>
    <n v="2"/>
    <x v="1"/>
    <n v="1"/>
    <x v="4"/>
    <x v="11"/>
    <s v="kg."/>
    <x v="4"/>
    <n v="4.6962962962962984E-2"/>
  </r>
  <r>
    <n v="2"/>
    <x v="1"/>
    <n v="1"/>
    <x v="7"/>
    <x v="12"/>
    <s v="kg."/>
    <x v="7"/>
    <n v="9.6585000000000004E-2"/>
  </r>
  <r>
    <n v="2"/>
    <x v="1"/>
    <n v="1"/>
    <x v="11"/>
    <x v="12"/>
    <s v="kg."/>
    <x v="11"/>
    <n v="0.10752272727272727"/>
  </r>
  <r>
    <n v="2"/>
    <x v="1"/>
    <n v="1"/>
    <x v="12"/>
    <x v="8"/>
    <s v="kg."/>
    <x v="12"/>
    <n v="1.3245454545454541E-2"/>
  </r>
  <r>
    <n v="2"/>
    <x v="1"/>
    <n v="1"/>
    <x v="13"/>
    <x v="13"/>
    <s v="kg."/>
    <x v="13"/>
    <n v="0.85360000000000003"/>
  </r>
  <r>
    <n v="2"/>
    <x v="1"/>
    <n v="1"/>
    <x v="14"/>
    <x v="11"/>
    <s v="kg."/>
    <x v="14"/>
    <n v="5.1458823529411786E-2"/>
  </r>
  <r>
    <n v="2"/>
    <x v="1"/>
    <n v="1"/>
    <x v="15"/>
    <x v="14"/>
    <s v="Piece/s"/>
    <x v="15"/>
    <n v="0.14552631578947378"/>
  </r>
  <r>
    <n v="3"/>
    <x v="2"/>
    <n v="1"/>
    <x v="0"/>
    <x v="9"/>
    <s v="Piece/s"/>
    <x v="0"/>
    <n v="2.2149999999999996E-2"/>
  </r>
  <r>
    <n v="3"/>
    <x v="2"/>
    <n v="1"/>
    <x v="1"/>
    <x v="10"/>
    <s v="Piece/s"/>
    <x v="1"/>
    <n v="0.44880000000000003"/>
  </r>
  <r>
    <n v="3"/>
    <x v="2"/>
    <n v="1"/>
    <x v="2"/>
    <x v="11"/>
    <s v="Piece/s"/>
    <x v="2"/>
    <n v="6.0000000000000001E-3"/>
  </r>
  <r>
    <n v="3"/>
    <x v="2"/>
    <n v="1"/>
    <x v="16"/>
    <x v="7"/>
    <s v="kg."/>
    <x v="16"/>
    <n v="1.3"/>
  </r>
  <r>
    <n v="3"/>
    <x v="2"/>
    <n v="1"/>
    <x v="3"/>
    <x v="8"/>
    <s v="kg."/>
    <x v="3"/>
    <n v="3.7050000000000007E-2"/>
  </r>
  <r>
    <n v="3"/>
    <x v="2"/>
    <n v="1"/>
    <x v="4"/>
    <x v="11"/>
    <s v="kg."/>
    <x v="4"/>
    <n v="4.6962962962962984E-2"/>
  </r>
  <r>
    <n v="3"/>
    <x v="2"/>
    <n v="1"/>
    <x v="7"/>
    <x v="12"/>
    <s v="kg."/>
    <x v="7"/>
    <n v="9.6585000000000004E-2"/>
  </r>
  <r>
    <n v="3"/>
    <x v="2"/>
    <n v="1"/>
    <x v="14"/>
    <x v="11"/>
    <s v="kg."/>
    <x v="14"/>
    <n v="5.1458823529411786E-2"/>
  </r>
  <r>
    <n v="4"/>
    <x v="3"/>
    <n v="1"/>
    <x v="0"/>
    <x v="15"/>
    <s v="Piece/s"/>
    <x v="0"/>
    <n v="4.476145833333333E-2"/>
  </r>
  <r>
    <n v="4"/>
    <x v="3"/>
    <n v="1"/>
    <x v="1"/>
    <x v="10"/>
    <s v="Piece/s"/>
    <x v="1"/>
    <n v="0.44880000000000003"/>
  </r>
  <r>
    <n v="4"/>
    <x v="3"/>
    <n v="1"/>
    <x v="2"/>
    <x v="16"/>
    <s v="Piece/s"/>
    <x v="2"/>
    <n v="4.4999999999999997E-3"/>
  </r>
  <r>
    <n v="4"/>
    <x v="3"/>
    <n v="1"/>
    <x v="16"/>
    <x v="7"/>
    <s v="kg."/>
    <x v="16"/>
    <n v="1.3"/>
  </r>
  <r>
    <n v="4"/>
    <x v="3"/>
    <n v="1"/>
    <x v="3"/>
    <x v="17"/>
    <s v="kg."/>
    <x v="3"/>
    <n v="3.5938500000000005E-2"/>
  </r>
  <r>
    <n v="4"/>
    <x v="3"/>
    <n v="1"/>
    <x v="4"/>
    <x v="18"/>
    <s v="kg."/>
    <x v="4"/>
    <n v="5.706000000000002E-2"/>
  </r>
  <r>
    <n v="4"/>
    <x v="3"/>
    <n v="1"/>
    <x v="5"/>
    <x v="19"/>
    <s v="Litre"/>
    <x v="5"/>
    <n v="2.9462999999999993E-2"/>
  </r>
  <r>
    <n v="4"/>
    <x v="3"/>
    <n v="1"/>
    <x v="17"/>
    <x v="12"/>
    <s v="kg."/>
    <x v="17"/>
    <n v="0.16498571428571429"/>
  </r>
  <r>
    <n v="4"/>
    <x v="3"/>
    <n v="1"/>
    <x v="7"/>
    <x v="12"/>
    <s v="kg."/>
    <x v="7"/>
    <n v="9.6585000000000004E-2"/>
  </r>
  <r>
    <n v="5"/>
    <x v="4"/>
    <n v="1"/>
    <x v="18"/>
    <x v="20"/>
    <s v="kg."/>
    <x v="18"/>
    <n v="7.7000000000000018E-4"/>
  </r>
  <r>
    <n v="5"/>
    <x v="4"/>
    <n v="1"/>
    <x v="0"/>
    <x v="21"/>
    <s v="Piece/s"/>
    <x v="0"/>
    <n v="2.2380729166666669E-2"/>
  </r>
  <r>
    <n v="5"/>
    <x v="4"/>
    <n v="1"/>
    <x v="1"/>
    <x v="10"/>
    <s v="Piece/s"/>
    <x v="1"/>
    <n v="0.44880000000000003"/>
  </r>
  <r>
    <n v="5"/>
    <x v="4"/>
    <n v="1"/>
    <x v="2"/>
    <x v="22"/>
    <s v="Piece/s"/>
    <x v="2"/>
    <n v="2.2499999999999998E-3"/>
  </r>
  <r>
    <n v="5"/>
    <x v="4"/>
    <n v="1"/>
    <x v="3"/>
    <x v="23"/>
    <s v="kg."/>
    <x v="3"/>
    <n v="1.7969250000000003E-2"/>
  </r>
  <r>
    <n v="5"/>
    <x v="4"/>
    <n v="1"/>
    <x v="19"/>
    <x v="24"/>
    <s v="kg."/>
    <x v="19"/>
    <n v="4.8073999999999999E-2"/>
  </r>
  <r>
    <n v="5"/>
    <x v="4"/>
    <n v="1"/>
    <x v="4"/>
    <x v="25"/>
    <s v="kg."/>
    <x v="4"/>
    <n v="2.8530000000000014E-2"/>
  </r>
  <r>
    <n v="5"/>
    <x v="4"/>
    <n v="1"/>
    <x v="5"/>
    <x v="26"/>
    <s v="Litre"/>
    <x v="5"/>
    <n v="1.4731499999999996E-2"/>
  </r>
  <r>
    <n v="5"/>
    <x v="4"/>
    <n v="1"/>
    <x v="20"/>
    <x v="27"/>
    <s v="kg."/>
    <x v="20"/>
    <n v="5.135416666666667E-4"/>
  </r>
  <r>
    <n v="5"/>
    <x v="4"/>
    <n v="1"/>
    <x v="17"/>
    <x v="11"/>
    <s v="kg."/>
    <x v="17"/>
    <n v="0.10999047619047619"/>
  </r>
  <r>
    <n v="5"/>
    <x v="4"/>
    <n v="1"/>
    <x v="7"/>
    <x v="16"/>
    <s v="kg."/>
    <x v="7"/>
    <n v="4.8292500000000002E-2"/>
  </r>
  <r>
    <n v="5"/>
    <x v="4"/>
    <n v="1"/>
    <x v="21"/>
    <x v="28"/>
    <s v="kg."/>
    <x v="21"/>
    <n v="1.6002352941176471E-3"/>
  </r>
  <r>
    <n v="5"/>
    <x v="4"/>
    <n v="1"/>
    <x v="22"/>
    <x v="29"/>
    <s v="kg."/>
    <x v="22"/>
    <n v="2.6588333333333334E-3"/>
  </r>
  <r>
    <n v="5"/>
    <x v="4"/>
    <n v="1"/>
    <x v="23"/>
    <x v="30"/>
    <s v="kg."/>
    <x v="23"/>
    <n v="0.78"/>
  </r>
  <r>
    <n v="5"/>
    <x v="4"/>
    <n v="1"/>
    <x v="24"/>
    <x v="31"/>
    <s v="Litre"/>
    <x v="24"/>
    <n v="1.3259499999999999E-2"/>
  </r>
  <r>
    <n v="5"/>
    <x v="4"/>
    <n v="1"/>
    <x v="14"/>
    <x v="11"/>
    <s v="kg."/>
    <x v="14"/>
    <n v="5.1458823529411786E-2"/>
  </r>
  <r>
    <n v="5"/>
    <x v="4"/>
    <n v="1"/>
    <x v="9"/>
    <x v="8"/>
    <s v="kg."/>
    <x v="9"/>
    <n v="1.4999999999999999E-2"/>
  </r>
  <r>
    <n v="5"/>
    <x v="4"/>
    <n v="1"/>
    <x v="25"/>
    <x v="32"/>
    <s v="Litre"/>
    <x v="25"/>
    <n v="5.3762391666666659E-2"/>
  </r>
  <r>
    <n v="5"/>
    <x v="4"/>
    <n v="1"/>
    <x v="26"/>
    <x v="33"/>
    <s v="kg."/>
    <x v="26"/>
    <n v="5.7849999999999999E-2"/>
  </r>
  <r>
    <n v="5"/>
    <x v="4"/>
    <n v="1"/>
    <x v="15"/>
    <x v="34"/>
    <s v="Piece/s"/>
    <x v="15"/>
    <n v="7.2763157894736891E-2"/>
  </r>
  <r>
    <n v="6"/>
    <x v="5"/>
    <n v="1"/>
    <x v="27"/>
    <x v="11"/>
    <s v="kg."/>
    <x v="27"/>
    <n v="5.2260000000000008E-2"/>
  </r>
  <r>
    <n v="6"/>
    <x v="5"/>
    <n v="1"/>
    <x v="18"/>
    <x v="35"/>
    <s v="kg."/>
    <x v="18"/>
    <n v="1.3200000000000004E-3"/>
  </r>
  <r>
    <n v="6"/>
    <x v="5"/>
    <n v="1"/>
    <x v="0"/>
    <x v="9"/>
    <s v="Piece/s"/>
    <x v="0"/>
    <n v="2.2149999999999996E-2"/>
  </r>
  <r>
    <n v="6"/>
    <x v="5"/>
    <n v="1"/>
    <x v="1"/>
    <x v="10"/>
    <s v="Piece/s"/>
    <x v="1"/>
    <n v="0.44880000000000003"/>
  </r>
  <r>
    <n v="6"/>
    <x v="5"/>
    <n v="1"/>
    <x v="28"/>
    <x v="11"/>
    <s v="kg."/>
    <x v="28"/>
    <n v="1.6057142857142857E-2"/>
  </r>
  <r>
    <n v="6"/>
    <x v="5"/>
    <n v="1"/>
    <x v="2"/>
    <x v="11"/>
    <s v="Piece/s"/>
    <x v="2"/>
    <n v="6.0000000000000001E-3"/>
  </r>
  <r>
    <n v="6"/>
    <x v="5"/>
    <n v="1"/>
    <x v="3"/>
    <x v="8"/>
    <s v="kg."/>
    <x v="3"/>
    <n v="3.7050000000000007E-2"/>
  </r>
  <r>
    <n v="6"/>
    <x v="5"/>
    <n v="1"/>
    <x v="29"/>
    <x v="11"/>
    <s v="kg."/>
    <x v="29"/>
    <n v="1.6944000000000001E-2"/>
  </r>
  <r>
    <n v="6"/>
    <x v="5"/>
    <n v="1"/>
    <x v="4"/>
    <x v="11"/>
    <s v="kg."/>
    <x v="4"/>
    <n v="4.6962962962962984E-2"/>
  </r>
  <r>
    <n v="6"/>
    <x v="5"/>
    <n v="1"/>
    <x v="6"/>
    <x v="12"/>
    <s v="kg."/>
    <x v="6"/>
    <n v="0.51"/>
  </r>
  <r>
    <n v="6"/>
    <x v="5"/>
    <n v="1"/>
    <x v="7"/>
    <x v="12"/>
    <s v="kg."/>
    <x v="7"/>
    <n v="9.6585000000000004E-2"/>
  </r>
  <r>
    <n v="6"/>
    <x v="5"/>
    <n v="1"/>
    <x v="21"/>
    <x v="35"/>
    <s v="kg."/>
    <x v="21"/>
    <n v="1.6002352941176474E-2"/>
  </r>
  <r>
    <n v="6"/>
    <x v="5"/>
    <n v="1"/>
    <x v="11"/>
    <x v="12"/>
    <s v="kg."/>
    <x v="11"/>
    <n v="0.10752272727272727"/>
  </r>
  <r>
    <n v="6"/>
    <x v="5"/>
    <n v="1"/>
    <x v="30"/>
    <x v="11"/>
    <s v="kg."/>
    <x v="30"/>
    <n v="1.399999999999999E-2"/>
  </r>
  <r>
    <n v="6"/>
    <x v="5"/>
    <n v="1"/>
    <x v="23"/>
    <x v="36"/>
    <s v="kg."/>
    <x v="23"/>
    <n v="0.48"/>
  </r>
  <r>
    <n v="6"/>
    <x v="5"/>
    <n v="1"/>
    <x v="14"/>
    <x v="12"/>
    <s v="kg."/>
    <x v="14"/>
    <n v="7.7188235294117682E-2"/>
  </r>
  <r>
    <n v="6"/>
    <x v="5"/>
    <n v="1"/>
    <x v="25"/>
    <x v="8"/>
    <s v="Litre"/>
    <x v="25"/>
    <n v="3.1348333333333325E-2"/>
  </r>
  <r>
    <n v="7"/>
    <x v="6"/>
    <n v="1"/>
    <x v="2"/>
    <x v="11"/>
    <s v="Piece/s"/>
    <x v="2"/>
    <n v="6.0000000000000001E-3"/>
  </r>
  <r>
    <n v="7"/>
    <x v="6"/>
    <n v="1"/>
    <x v="3"/>
    <x v="8"/>
    <s v="kg."/>
    <x v="3"/>
    <n v="3.7050000000000007E-2"/>
  </r>
  <r>
    <n v="7"/>
    <x v="6"/>
    <n v="1"/>
    <x v="31"/>
    <x v="37"/>
    <s v="Piece/s"/>
    <x v="31"/>
    <n v="0.185"/>
  </r>
  <r>
    <n v="7"/>
    <x v="6"/>
    <n v="1"/>
    <x v="4"/>
    <x v="11"/>
    <s v="kg."/>
    <x v="4"/>
    <n v="4.6962962962962984E-2"/>
  </r>
  <r>
    <n v="7"/>
    <x v="6"/>
    <n v="1"/>
    <x v="32"/>
    <x v="30"/>
    <s v="kg."/>
    <x v="32"/>
    <n v="1.56"/>
  </r>
  <r>
    <n v="8"/>
    <x v="7"/>
    <n v="1"/>
    <x v="27"/>
    <x v="12"/>
    <s v="kg."/>
    <x v="27"/>
    <n v="7.8390000000000015E-2"/>
  </r>
  <r>
    <n v="8"/>
    <x v="7"/>
    <n v="1"/>
    <x v="0"/>
    <x v="9"/>
    <s v="Piece/s"/>
    <x v="0"/>
    <n v="2.2149999999999996E-2"/>
  </r>
  <r>
    <n v="8"/>
    <x v="7"/>
    <n v="1"/>
    <x v="1"/>
    <x v="10"/>
    <s v="Piece/s"/>
    <x v="1"/>
    <n v="0.44880000000000003"/>
  </r>
  <r>
    <n v="8"/>
    <x v="7"/>
    <n v="1"/>
    <x v="28"/>
    <x v="12"/>
    <s v="kg."/>
    <x v="28"/>
    <n v="2.4085714285714283E-2"/>
  </r>
  <r>
    <n v="8"/>
    <x v="7"/>
    <n v="1"/>
    <x v="2"/>
    <x v="11"/>
    <s v="Piece/s"/>
    <x v="2"/>
    <n v="6.0000000000000001E-3"/>
  </r>
  <r>
    <n v="8"/>
    <x v="7"/>
    <n v="1"/>
    <x v="3"/>
    <x v="8"/>
    <s v="kg."/>
    <x v="3"/>
    <n v="3.7050000000000007E-2"/>
  </r>
  <r>
    <n v="8"/>
    <x v="7"/>
    <n v="1"/>
    <x v="29"/>
    <x v="11"/>
    <s v="kg."/>
    <x v="29"/>
    <n v="1.6944000000000001E-2"/>
  </r>
  <r>
    <n v="8"/>
    <x v="7"/>
    <n v="1"/>
    <x v="4"/>
    <x v="11"/>
    <s v="kg."/>
    <x v="4"/>
    <n v="4.6962962962962984E-2"/>
  </r>
  <r>
    <n v="8"/>
    <x v="7"/>
    <n v="1"/>
    <x v="33"/>
    <x v="12"/>
    <s v="kg."/>
    <x v="33"/>
    <n v="0"/>
  </r>
  <r>
    <n v="8"/>
    <x v="7"/>
    <n v="1"/>
    <x v="7"/>
    <x v="13"/>
    <s v="kg."/>
    <x v="7"/>
    <n v="0.12878000000000001"/>
  </r>
  <r>
    <n v="8"/>
    <x v="7"/>
    <n v="1"/>
    <x v="11"/>
    <x v="7"/>
    <s v="kg."/>
    <x v="11"/>
    <n v="0.17920454545454545"/>
  </r>
  <r>
    <n v="8"/>
    <x v="7"/>
    <n v="1"/>
    <x v="12"/>
    <x v="8"/>
    <s v="kg."/>
    <x v="12"/>
    <n v="1.3245454545454541E-2"/>
  </r>
  <r>
    <n v="8"/>
    <x v="7"/>
    <n v="1"/>
    <x v="14"/>
    <x v="12"/>
    <s v="kg."/>
    <x v="14"/>
    <n v="7.7188235294117682E-2"/>
  </r>
  <r>
    <n v="8"/>
    <x v="7"/>
    <n v="1"/>
    <x v="25"/>
    <x v="8"/>
    <s v="Litre"/>
    <x v="25"/>
    <n v="3.1348333333333325E-2"/>
  </r>
  <r>
    <n v="8"/>
    <x v="7"/>
    <n v="1"/>
    <x v="34"/>
    <x v="8"/>
    <s v="Litre"/>
    <x v="34"/>
    <n v="6.5000000000000002E-2"/>
  </r>
  <r>
    <n v="8"/>
    <x v="7"/>
    <n v="1"/>
    <x v="35"/>
    <x v="8"/>
    <s v="Piece/s"/>
    <x v="33"/>
    <n v="0"/>
  </r>
  <r>
    <n v="9"/>
    <x v="8"/>
    <n v="1"/>
    <x v="27"/>
    <x v="12"/>
    <s v="kg."/>
    <x v="27"/>
    <n v="7.8390000000000015E-2"/>
  </r>
  <r>
    <n v="9"/>
    <x v="8"/>
    <n v="1"/>
    <x v="0"/>
    <x v="9"/>
    <s v="Piece/s"/>
    <x v="0"/>
    <n v="2.2149999999999996E-2"/>
  </r>
  <r>
    <n v="9"/>
    <x v="8"/>
    <n v="1"/>
    <x v="1"/>
    <x v="10"/>
    <s v="Piece/s"/>
    <x v="1"/>
    <n v="0.44880000000000003"/>
  </r>
  <r>
    <n v="9"/>
    <x v="8"/>
    <n v="1"/>
    <x v="28"/>
    <x v="12"/>
    <s v="kg."/>
    <x v="28"/>
    <n v="2.4085714285714283E-2"/>
  </r>
  <r>
    <n v="9"/>
    <x v="8"/>
    <n v="1"/>
    <x v="2"/>
    <x v="11"/>
    <s v="Piece/s"/>
    <x v="2"/>
    <n v="6.0000000000000001E-3"/>
  </r>
  <r>
    <n v="9"/>
    <x v="8"/>
    <n v="1"/>
    <x v="3"/>
    <x v="8"/>
    <s v="kg."/>
    <x v="3"/>
    <n v="3.7050000000000007E-2"/>
  </r>
  <r>
    <n v="9"/>
    <x v="8"/>
    <n v="1"/>
    <x v="29"/>
    <x v="11"/>
    <s v="kg."/>
    <x v="29"/>
    <n v="1.6944000000000001E-2"/>
  </r>
  <r>
    <n v="9"/>
    <x v="8"/>
    <n v="1"/>
    <x v="4"/>
    <x v="11"/>
    <s v="kg."/>
    <x v="4"/>
    <n v="4.6962962962962984E-2"/>
  </r>
  <r>
    <n v="9"/>
    <x v="8"/>
    <n v="1"/>
    <x v="6"/>
    <x v="12"/>
    <s v="kg."/>
    <x v="6"/>
    <n v="0.51"/>
  </r>
  <r>
    <n v="9"/>
    <x v="8"/>
    <n v="1"/>
    <x v="7"/>
    <x v="13"/>
    <s v="kg."/>
    <x v="7"/>
    <n v="0.12878000000000001"/>
  </r>
  <r>
    <n v="9"/>
    <x v="8"/>
    <n v="1"/>
    <x v="11"/>
    <x v="7"/>
    <s v="kg."/>
    <x v="11"/>
    <n v="0.17920454545454545"/>
  </r>
  <r>
    <n v="9"/>
    <x v="8"/>
    <n v="1"/>
    <x v="12"/>
    <x v="8"/>
    <s v="kg."/>
    <x v="12"/>
    <n v="1.3245454545454541E-2"/>
  </r>
  <r>
    <n v="9"/>
    <x v="8"/>
    <n v="1"/>
    <x v="14"/>
    <x v="12"/>
    <s v="kg."/>
    <x v="14"/>
    <n v="7.7188235294117682E-2"/>
  </r>
  <r>
    <n v="9"/>
    <x v="8"/>
    <n v="1"/>
    <x v="25"/>
    <x v="8"/>
    <s v="Litre"/>
    <x v="25"/>
    <n v="3.1348333333333325E-2"/>
  </r>
  <r>
    <n v="9"/>
    <x v="8"/>
    <n v="1"/>
    <x v="34"/>
    <x v="8"/>
    <s v="Litre"/>
    <x v="34"/>
    <n v="6.5000000000000002E-2"/>
  </r>
  <r>
    <n v="9"/>
    <x v="8"/>
    <n v="1"/>
    <x v="35"/>
    <x v="8"/>
    <s v="Piece/s"/>
    <x v="33"/>
    <n v="0"/>
  </r>
  <r>
    <n v="10"/>
    <x v="9"/>
    <n v="1"/>
    <x v="18"/>
    <x v="35"/>
    <s v="kg."/>
    <x v="18"/>
    <n v="1.3200000000000004E-3"/>
  </r>
  <r>
    <n v="10"/>
    <x v="9"/>
    <n v="1"/>
    <x v="36"/>
    <x v="38"/>
    <s v="kg."/>
    <x v="35"/>
    <n v="0.62000000000000011"/>
  </r>
  <r>
    <n v="10"/>
    <x v="9"/>
    <n v="1"/>
    <x v="3"/>
    <x v="12"/>
    <s v="kg."/>
    <x v="3"/>
    <n v="0.11115000000000001"/>
  </r>
  <r>
    <n v="10"/>
    <x v="9"/>
    <n v="1"/>
    <x v="4"/>
    <x v="12"/>
    <s v="kg."/>
    <x v="4"/>
    <n v="7.0444444444444462E-2"/>
  </r>
  <r>
    <n v="10"/>
    <x v="9"/>
    <n v="1"/>
    <x v="37"/>
    <x v="7"/>
    <s v="kg."/>
    <x v="36"/>
    <n v="0.12157142857142858"/>
  </r>
  <r>
    <n v="10"/>
    <x v="9"/>
    <n v="1"/>
    <x v="21"/>
    <x v="35"/>
    <s v="kg."/>
    <x v="21"/>
    <n v="1.6002352941176474E-2"/>
  </r>
  <r>
    <n v="10"/>
    <x v="9"/>
    <n v="1"/>
    <x v="38"/>
    <x v="34"/>
    <s v="kg."/>
    <x v="37"/>
    <n v="1.9949999999999999"/>
  </r>
  <r>
    <n v="10"/>
    <x v="9"/>
    <n v="1"/>
    <x v="39"/>
    <x v="8"/>
    <s v="kg."/>
    <x v="38"/>
    <n v="6.0000000000000001E-3"/>
  </r>
  <r>
    <n v="10"/>
    <x v="9"/>
    <n v="1"/>
    <x v="40"/>
    <x v="12"/>
    <s v="Litre"/>
    <x v="39"/>
    <n v="3.1157142857142852E-2"/>
  </r>
  <r>
    <n v="10"/>
    <x v="9"/>
    <n v="1"/>
    <x v="15"/>
    <x v="39"/>
    <s v="Piece/s"/>
    <x v="15"/>
    <n v="0.29105263157894756"/>
  </r>
  <r>
    <n v="11"/>
    <x v="10"/>
    <n v="1"/>
    <x v="18"/>
    <x v="35"/>
    <s v="kg."/>
    <x v="18"/>
    <n v="1.3200000000000004E-3"/>
  </r>
  <r>
    <n v="11"/>
    <x v="10"/>
    <n v="1"/>
    <x v="36"/>
    <x v="38"/>
    <s v="kg."/>
    <x v="35"/>
    <n v="0.62000000000000011"/>
  </r>
  <r>
    <n v="11"/>
    <x v="10"/>
    <n v="1"/>
    <x v="16"/>
    <x v="40"/>
    <s v="kg."/>
    <x v="16"/>
    <n v="0.65"/>
  </r>
  <r>
    <n v="11"/>
    <x v="10"/>
    <n v="1"/>
    <x v="3"/>
    <x v="12"/>
    <s v="kg."/>
    <x v="3"/>
    <n v="0.11115000000000001"/>
  </r>
  <r>
    <n v="11"/>
    <x v="10"/>
    <n v="1"/>
    <x v="4"/>
    <x v="12"/>
    <s v="kg."/>
    <x v="4"/>
    <n v="7.0444444444444462E-2"/>
  </r>
  <r>
    <n v="11"/>
    <x v="10"/>
    <n v="1"/>
    <x v="37"/>
    <x v="40"/>
    <s v="kg."/>
    <x v="36"/>
    <n v="6.078571428571429E-2"/>
  </r>
  <r>
    <n v="11"/>
    <x v="10"/>
    <n v="1"/>
    <x v="6"/>
    <x v="12"/>
    <s v="kg."/>
    <x v="6"/>
    <n v="0.51"/>
  </r>
  <r>
    <n v="11"/>
    <x v="10"/>
    <n v="1"/>
    <x v="21"/>
    <x v="35"/>
    <s v="kg."/>
    <x v="21"/>
    <n v="1.6002352941176474E-2"/>
  </r>
  <r>
    <n v="11"/>
    <x v="10"/>
    <n v="1"/>
    <x v="23"/>
    <x v="41"/>
    <s v="kg."/>
    <x v="23"/>
    <n v="0.89999999999999991"/>
  </r>
  <r>
    <n v="11"/>
    <x v="10"/>
    <n v="1"/>
    <x v="39"/>
    <x v="8"/>
    <s v="kg."/>
    <x v="38"/>
    <n v="6.0000000000000001E-3"/>
  </r>
  <r>
    <n v="11"/>
    <x v="10"/>
    <n v="1"/>
    <x v="40"/>
    <x v="12"/>
    <s v="Litre"/>
    <x v="39"/>
    <n v="3.1157142857142852E-2"/>
  </r>
  <r>
    <n v="11"/>
    <x v="10"/>
    <n v="1"/>
    <x v="15"/>
    <x v="14"/>
    <s v="Piece/s"/>
    <x v="15"/>
    <n v="0.14552631578947378"/>
  </r>
  <r>
    <n v="12"/>
    <x v="11"/>
    <n v="1"/>
    <x v="18"/>
    <x v="35"/>
    <s v="kg."/>
    <x v="18"/>
    <n v="1.3200000000000004E-3"/>
  </r>
  <r>
    <n v="12"/>
    <x v="11"/>
    <n v="1"/>
    <x v="36"/>
    <x v="38"/>
    <s v="kg."/>
    <x v="35"/>
    <n v="0.62000000000000011"/>
  </r>
  <r>
    <n v="12"/>
    <x v="11"/>
    <n v="1"/>
    <x v="3"/>
    <x v="12"/>
    <s v="kg."/>
    <x v="3"/>
    <n v="0.11115000000000001"/>
  </r>
  <r>
    <n v="12"/>
    <x v="11"/>
    <n v="1"/>
    <x v="4"/>
    <x v="12"/>
    <s v="kg."/>
    <x v="4"/>
    <n v="7.0444444444444462E-2"/>
  </r>
  <r>
    <n v="12"/>
    <x v="11"/>
    <n v="1"/>
    <x v="37"/>
    <x v="40"/>
    <s v="kg."/>
    <x v="36"/>
    <n v="6.078571428571429E-2"/>
  </r>
  <r>
    <n v="12"/>
    <x v="11"/>
    <n v="1"/>
    <x v="6"/>
    <x v="12"/>
    <s v="kg."/>
    <x v="6"/>
    <n v="0.51"/>
  </r>
  <r>
    <n v="12"/>
    <x v="11"/>
    <n v="1"/>
    <x v="21"/>
    <x v="35"/>
    <s v="kg."/>
    <x v="21"/>
    <n v="1.6002352941176474E-2"/>
  </r>
  <r>
    <n v="12"/>
    <x v="11"/>
    <n v="1"/>
    <x v="41"/>
    <x v="7"/>
    <s v="kg."/>
    <x v="40"/>
    <n v="0.13"/>
  </r>
  <r>
    <n v="12"/>
    <x v="11"/>
    <n v="1"/>
    <x v="23"/>
    <x v="41"/>
    <s v="kg."/>
    <x v="23"/>
    <n v="0.89999999999999991"/>
  </r>
  <r>
    <n v="12"/>
    <x v="11"/>
    <n v="1"/>
    <x v="39"/>
    <x v="8"/>
    <s v="kg."/>
    <x v="38"/>
    <n v="6.0000000000000001E-3"/>
  </r>
  <r>
    <n v="12"/>
    <x v="11"/>
    <n v="1"/>
    <x v="40"/>
    <x v="12"/>
    <s v="Litre"/>
    <x v="39"/>
    <n v="3.1157142857142852E-2"/>
  </r>
  <r>
    <n v="12"/>
    <x v="11"/>
    <n v="1"/>
    <x v="15"/>
    <x v="14"/>
    <s v="Piece/s"/>
    <x v="15"/>
    <n v="0.14552631578947378"/>
  </r>
  <r>
    <n v="13"/>
    <x v="12"/>
    <n v="1"/>
    <x v="18"/>
    <x v="35"/>
    <s v="kg."/>
    <x v="18"/>
    <n v="1.3200000000000004E-3"/>
  </r>
  <r>
    <n v="13"/>
    <x v="12"/>
    <n v="1"/>
    <x v="36"/>
    <x v="38"/>
    <s v="kg."/>
    <x v="35"/>
    <n v="0.62000000000000011"/>
  </r>
  <r>
    <n v="13"/>
    <x v="12"/>
    <n v="1"/>
    <x v="3"/>
    <x v="12"/>
    <s v="kg."/>
    <x v="3"/>
    <n v="0.11115000000000001"/>
  </r>
  <r>
    <n v="13"/>
    <x v="12"/>
    <n v="1"/>
    <x v="4"/>
    <x v="12"/>
    <s v="kg."/>
    <x v="4"/>
    <n v="7.0444444444444462E-2"/>
  </r>
  <r>
    <n v="13"/>
    <x v="12"/>
    <n v="1"/>
    <x v="37"/>
    <x v="40"/>
    <s v="kg."/>
    <x v="36"/>
    <n v="6.078571428571429E-2"/>
  </r>
  <r>
    <n v="13"/>
    <x v="12"/>
    <n v="1"/>
    <x v="21"/>
    <x v="35"/>
    <s v="kg."/>
    <x v="21"/>
    <n v="1.6002352941176474E-2"/>
  </r>
  <r>
    <n v="13"/>
    <x v="12"/>
    <n v="1"/>
    <x v="23"/>
    <x v="41"/>
    <s v="kg."/>
    <x v="23"/>
    <n v="0.89999999999999991"/>
  </r>
  <r>
    <n v="13"/>
    <x v="12"/>
    <n v="1"/>
    <x v="39"/>
    <x v="8"/>
    <s v="kg."/>
    <x v="38"/>
    <n v="6.0000000000000001E-3"/>
  </r>
  <r>
    <n v="13"/>
    <x v="12"/>
    <n v="1"/>
    <x v="40"/>
    <x v="12"/>
    <s v="Litre"/>
    <x v="39"/>
    <n v="3.1157142857142852E-2"/>
  </r>
  <r>
    <n v="13"/>
    <x v="12"/>
    <n v="1"/>
    <x v="26"/>
    <x v="40"/>
    <s v="kg."/>
    <x v="26"/>
    <n v="0.32500000000000001"/>
  </r>
  <r>
    <n v="13"/>
    <x v="12"/>
    <n v="1"/>
    <x v="15"/>
    <x v="14"/>
    <s v="Piece/s"/>
    <x v="15"/>
    <n v="0.14552631578947378"/>
  </r>
  <r>
    <n v="14"/>
    <x v="13"/>
    <n v="1"/>
    <x v="18"/>
    <x v="35"/>
    <s v="kg."/>
    <x v="18"/>
    <n v="1.3200000000000004E-3"/>
  </r>
  <r>
    <n v="14"/>
    <x v="13"/>
    <n v="1"/>
    <x v="36"/>
    <x v="38"/>
    <s v="kg."/>
    <x v="35"/>
    <n v="0.62000000000000011"/>
  </r>
  <r>
    <n v="14"/>
    <x v="13"/>
    <n v="1"/>
    <x v="3"/>
    <x v="12"/>
    <s v="kg."/>
    <x v="3"/>
    <n v="0.11115000000000001"/>
  </r>
  <r>
    <n v="14"/>
    <x v="13"/>
    <n v="1"/>
    <x v="4"/>
    <x v="12"/>
    <s v="kg."/>
    <x v="4"/>
    <n v="7.0444444444444462E-2"/>
  </r>
  <r>
    <n v="14"/>
    <x v="13"/>
    <n v="1"/>
    <x v="37"/>
    <x v="40"/>
    <s v="kg."/>
    <x v="36"/>
    <n v="6.078571428571429E-2"/>
  </r>
  <r>
    <n v="14"/>
    <x v="13"/>
    <n v="1"/>
    <x v="21"/>
    <x v="35"/>
    <s v="kg."/>
    <x v="21"/>
    <n v="1.6002352941176474E-2"/>
  </r>
  <r>
    <n v="14"/>
    <x v="13"/>
    <n v="1"/>
    <x v="23"/>
    <x v="41"/>
    <s v="kg."/>
    <x v="23"/>
    <n v="0.89999999999999991"/>
  </r>
  <r>
    <n v="14"/>
    <x v="13"/>
    <n v="1"/>
    <x v="39"/>
    <x v="8"/>
    <s v="kg."/>
    <x v="38"/>
    <n v="6.0000000000000001E-3"/>
  </r>
  <r>
    <n v="14"/>
    <x v="13"/>
    <n v="1"/>
    <x v="40"/>
    <x v="12"/>
    <s v="Litre"/>
    <x v="39"/>
    <n v="3.1157142857142852E-2"/>
  </r>
  <r>
    <n v="14"/>
    <x v="13"/>
    <n v="1"/>
    <x v="15"/>
    <x v="14"/>
    <s v="Piece/s"/>
    <x v="15"/>
    <n v="0.14552631578947378"/>
  </r>
  <r>
    <n v="15"/>
    <x v="14"/>
    <n v="1"/>
    <x v="18"/>
    <x v="35"/>
    <s v="kg."/>
    <x v="18"/>
    <n v="1.3200000000000004E-3"/>
  </r>
  <r>
    <n v="15"/>
    <x v="14"/>
    <n v="1"/>
    <x v="36"/>
    <x v="38"/>
    <s v="kg."/>
    <x v="35"/>
    <n v="0.62000000000000011"/>
  </r>
  <r>
    <n v="15"/>
    <x v="14"/>
    <n v="1"/>
    <x v="3"/>
    <x v="12"/>
    <s v="kg."/>
    <x v="3"/>
    <n v="0.11115000000000001"/>
  </r>
  <r>
    <n v="15"/>
    <x v="14"/>
    <n v="1"/>
    <x v="4"/>
    <x v="12"/>
    <s v="kg."/>
    <x v="4"/>
    <n v="7.0444444444444462E-2"/>
  </r>
  <r>
    <n v="15"/>
    <x v="14"/>
    <n v="1"/>
    <x v="37"/>
    <x v="12"/>
    <s v="kg."/>
    <x v="36"/>
    <n v="7.2942857142857143E-2"/>
  </r>
  <r>
    <n v="15"/>
    <x v="14"/>
    <n v="1"/>
    <x v="21"/>
    <x v="35"/>
    <s v="kg."/>
    <x v="21"/>
    <n v="1.6002352941176474E-2"/>
  </r>
  <r>
    <n v="15"/>
    <x v="14"/>
    <n v="1"/>
    <x v="39"/>
    <x v="8"/>
    <s v="kg."/>
    <x v="38"/>
    <n v="6.0000000000000001E-3"/>
  </r>
  <r>
    <n v="15"/>
    <x v="14"/>
    <n v="1"/>
    <x v="40"/>
    <x v="12"/>
    <s v="Litre"/>
    <x v="39"/>
    <n v="3.1157142857142852E-2"/>
  </r>
  <r>
    <n v="15"/>
    <x v="14"/>
    <n v="1"/>
    <x v="15"/>
    <x v="14"/>
    <s v="Piece/s"/>
    <x v="15"/>
    <n v="0.14552631578947378"/>
  </r>
  <r>
    <n v="15"/>
    <x v="14"/>
    <n v="1"/>
    <x v="42"/>
    <x v="42"/>
    <s v="kg."/>
    <x v="23"/>
    <n v="1.7999999999999998"/>
  </r>
  <r>
    <n v="16"/>
    <x v="15"/>
    <n v="1"/>
    <x v="18"/>
    <x v="35"/>
    <s v="kg."/>
    <x v="18"/>
    <n v="1.3200000000000004E-3"/>
  </r>
  <r>
    <n v="16"/>
    <x v="15"/>
    <n v="1"/>
    <x v="36"/>
    <x v="38"/>
    <s v="kg."/>
    <x v="35"/>
    <n v="0.62000000000000011"/>
  </r>
  <r>
    <n v="16"/>
    <x v="15"/>
    <n v="1"/>
    <x v="3"/>
    <x v="12"/>
    <s v="kg."/>
    <x v="3"/>
    <n v="0.11115000000000001"/>
  </r>
  <r>
    <n v="16"/>
    <x v="15"/>
    <n v="1"/>
    <x v="4"/>
    <x v="12"/>
    <s v="kg."/>
    <x v="4"/>
    <n v="7.0444444444444462E-2"/>
  </r>
  <r>
    <n v="16"/>
    <x v="15"/>
    <n v="1"/>
    <x v="37"/>
    <x v="12"/>
    <s v="kg."/>
    <x v="36"/>
    <n v="7.2942857142857143E-2"/>
  </r>
  <r>
    <n v="16"/>
    <x v="15"/>
    <n v="1"/>
    <x v="21"/>
    <x v="35"/>
    <s v="kg."/>
    <x v="21"/>
    <n v="1.6002352941176474E-2"/>
  </r>
  <r>
    <n v="16"/>
    <x v="15"/>
    <n v="1"/>
    <x v="39"/>
    <x v="8"/>
    <s v="kg."/>
    <x v="38"/>
    <n v="6.0000000000000001E-3"/>
  </r>
  <r>
    <n v="16"/>
    <x v="15"/>
    <n v="1"/>
    <x v="40"/>
    <x v="12"/>
    <s v="Litre"/>
    <x v="39"/>
    <n v="3.1157142857142852E-2"/>
  </r>
  <r>
    <n v="16"/>
    <x v="15"/>
    <n v="1"/>
    <x v="15"/>
    <x v="14"/>
    <s v="Piece/s"/>
    <x v="15"/>
    <n v="0.14552631578947378"/>
  </r>
  <r>
    <n v="16"/>
    <x v="15"/>
    <n v="1"/>
    <x v="43"/>
    <x v="37"/>
    <s v="kg."/>
    <x v="41"/>
    <n v="1.75"/>
  </r>
  <r>
    <n v="17"/>
    <x v="16"/>
    <n v="1"/>
    <x v="36"/>
    <x v="38"/>
    <s v="kg."/>
    <x v="35"/>
    <n v="0.62000000000000011"/>
  </r>
  <r>
    <n v="17"/>
    <x v="16"/>
    <n v="1"/>
    <x v="3"/>
    <x v="12"/>
    <s v="kg."/>
    <x v="3"/>
    <n v="0.11115000000000001"/>
  </r>
  <r>
    <n v="17"/>
    <x v="16"/>
    <n v="1"/>
    <x v="4"/>
    <x v="12"/>
    <s v="kg."/>
    <x v="4"/>
    <n v="7.0444444444444462E-2"/>
  </r>
  <r>
    <n v="17"/>
    <x v="16"/>
    <n v="1"/>
    <x v="40"/>
    <x v="12"/>
    <s v="Litre"/>
    <x v="39"/>
    <n v="3.1157142857142852E-2"/>
  </r>
  <r>
    <n v="17"/>
    <x v="16"/>
    <n v="1"/>
    <x v="32"/>
    <x v="30"/>
    <s v="kg."/>
    <x v="32"/>
    <n v="1.56"/>
  </r>
  <r>
    <n v="18"/>
    <x v="17"/>
    <n v="1"/>
    <x v="38"/>
    <x v="14"/>
    <s v="kg."/>
    <x v="37"/>
    <n v="3.9899999999999998"/>
  </r>
  <r>
    <n v="19"/>
    <x v="18"/>
    <n v="1"/>
    <x v="44"/>
    <x v="43"/>
    <s v="kg."/>
    <x v="42"/>
    <n v="1.68"/>
  </r>
  <r>
    <n v="19"/>
    <x v="18"/>
    <n v="1"/>
    <x v="39"/>
    <x v="8"/>
    <s v="kg."/>
    <x v="38"/>
    <n v="6.0000000000000001E-3"/>
  </r>
  <r>
    <n v="19"/>
    <x v="18"/>
    <n v="1"/>
    <x v="45"/>
    <x v="44"/>
    <s v="kg."/>
    <x v="43"/>
    <n v="0.33700000000000002"/>
  </r>
  <r>
    <n v="19"/>
    <x v="18"/>
    <n v="1"/>
    <x v="46"/>
    <x v="45"/>
    <s v="kg."/>
    <x v="44"/>
    <n v="0.24359999999999998"/>
  </r>
  <r>
    <n v="20"/>
    <x v="19"/>
    <n v="1"/>
    <x v="16"/>
    <x v="13"/>
    <s v="kg."/>
    <x v="16"/>
    <n v="1.04"/>
  </r>
  <r>
    <n v="20"/>
    <x v="19"/>
    <n v="1"/>
    <x v="44"/>
    <x v="46"/>
    <s v="kg."/>
    <x v="42"/>
    <n v="1.4700000000000002"/>
  </r>
  <r>
    <n v="20"/>
    <x v="19"/>
    <n v="1"/>
    <x v="39"/>
    <x v="8"/>
    <s v="kg."/>
    <x v="38"/>
    <n v="6.0000000000000001E-3"/>
  </r>
  <r>
    <n v="20"/>
    <x v="19"/>
    <n v="1"/>
    <x v="45"/>
    <x v="44"/>
    <s v="kg."/>
    <x v="43"/>
    <n v="0.33700000000000002"/>
  </r>
  <r>
    <n v="20"/>
    <x v="19"/>
    <n v="1"/>
    <x v="46"/>
    <x v="45"/>
    <s v="kg."/>
    <x v="44"/>
    <n v="0.24359999999999998"/>
  </r>
  <r>
    <n v="21"/>
    <x v="20"/>
    <n v="1"/>
    <x v="44"/>
    <x v="46"/>
    <s v="kg."/>
    <x v="42"/>
    <n v="1.4700000000000002"/>
  </r>
  <r>
    <n v="21"/>
    <x v="20"/>
    <n v="1"/>
    <x v="23"/>
    <x v="44"/>
    <s v="kg."/>
    <x v="23"/>
    <n v="0.60000000000000009"/>
  </r>
  <r>
    <n v="21"/>
    <x v="20"/>
    <n v="1"/>
    <x v="39"/>
    <x v="8"/>
    <s v="kg."/>
    <x v="38"/>
    <n v="6.0000000000000001E-3"/>
  </r>
  <r>
    <n v="21"/>
    <x v="20"/>
    <n v="1"/>
    <x v="45"/>
    <x v="44"/>
    <s v="kg."/>
    <x v="43"/>
    <n v="0.33700000000000002"/>
  </r>
  <r>
    <n v="21"/>
    <x v="20"/>
    <n v="1"/>
    <x v="46"/>
    <x v="45"/>
    <s v="kg."/>
    <x v="44"/>
    <n v="0.24359999999999998"/>
  </r>
  <r>
    <n v="21"/>
    <x v="20"/>
    <n v="1"/>
    <x v="47"/>
    <x v="12"/>
    <s v="kg."/>
    <x v="45"/>
    <n v="0.16499999999999998"/>
  </r>
  <r>
    <n v="22"/>
    <x v="21"/>
    <n v="1"/>
    <x v="48"/>
    <x v="11"/>
    <s v="kg."/>
    <x v="46"/>
    <n v="9.873333333333334E-2"/>
  </r>
  <r>
    <n v="22"/>
    <x v="21"/>
    <n v="1"/>
    <x v="28"/>
    <x v="47"/>
    <s v="kg."/>
    <x v="28"/>
    <n v="4.8171428571428566E-2"/>
  </r>
  <r>
    <n v="22"/>
    <x v="21"/>
    <n v="1"/>
    <x v="44"/>
    <x v="46"/>
    <s v="kg."/>
    <x v="42"/>
    <n v="1.4700000000000002"/>
  </r>
  <r>
    <n v="22"/>
    <x v="21"/>
    <n v="1"/>
    <x v="49"/>
    <x v="47"/>
    <s v="kg."/>
    <x v="47"/>
    <n v="0.38238461538461532"/>
  </r>
  <r>
    <n v="22"/>
    <x v="21"/>
    <n v="1"/>
    <x v="11"/>
    <x v="47"/>
    <s v="kg."/>
    <x v="11"/>
    <n v="0.21504545454545454"/>
  </r>
  <r>
    <n v="22"/>
    <x v="21"/>
    <n v="1"/>
    <x v="39"/>
    <x v="8"/>
    <s v="kg."/>
    <x v="38"/>
    <n v="6.0000000000000001E-3"/>
  </r>
  <r>
    <n v="22"/>
    <x v="21"/>
    <n v="1"/>
    <x v="45"/>
    <x v="44"/>
    <s v="kg."/>
    <x v="43"/>
    <n v="0.33700000000000002"/>
  </r>
  <r>
    <n v="22"/>
    <x v="21"/>
    <n v="1"/>
    <x v="46"/>
    <x v="45"/>
    <s v="kg."/>
    <x v="44"/>
    <n v="0.24359999999999998"/>
  </r>
  <r>
    <n v="23"/>
    <x v="22"/>
    <n v="1"/>
    <x v="44"/>
    <x v="46"/>
    <s v="kg."/>
    <x v="42"/>
    <n v="1.4700000000000002"/>
  </r>
  <r>
    <n v="23"/>
    <x v="22"/>
    <n v="1"/>
    <x v="39"/>
    <x v="8"/>
    <s v="kg."/>
    <x v="38"/>
    <n v="6.0000000000000001E-3"/>
  </r>
  <r>
    <n v="23"/>
    <x v="22"/>
    <n v="1"/>
    <x v="45"/>
    <x v="44"/>
    <s v="kg."/>
    <x v="43"/>
    <n v="0.33700000000000002"/>
  </r>
  <r>
    <n v="23"/>
    <x v="22"/>
    <n v="1"/>
    <x v="46"/>
    <x v="45"/>
    <s v="kg."/>
    <x v="44"/>
    <n v="0.24359999999999998"/>
  </r>
  <r>
    <n v="23"/>
    <x v="22"/>
    <n v="1"/>
    <x v="50"/>
    <x v="46"/>
    <s v="kg."/>
    <x v="45"/>
    <n v="0.77"/>
  </r>
  <r>
    <n v="24"/>
    <x v="23"/>
    <n v="1"/>
    <x v="44"/>
    <x v="46"/>
    <s v="kg."/>
    <x v="42"/>
    <n v="1.4700000000000002"/>
  </r>
  <r>
    <n v="24"/>
    <x v="23"/>
    <n v="1"/>
    <x v="39"/>
    <x v="8"/>
    <s v="kg."/>
    <x v="38"/>
    <n v="6.0000000000000001E-3"/>
  </r>
  <r>
    <n v="24"/>
    <x v="23"/>
    <n v="1"/>
    <x v="45"/>
    <x v="44"/>
    <s v="kg."/>
    <x v="43"/>
    <n v="0.33700000000000002"/>
  </r>
  <r>
    <n v="24"/>
    <x v="23"/>
    <n v="1"/>
    <x v="46"/>
    <x v="45"/>
    <s v="kg."/>
    <x v="44"/>
    <n v="0.24359999999999998"/>
  </r>
  <r>
    <n v="24"/>
    <x v="23"/>
    <n v="1"/>
    <x v="51"/>
    <x v="47"/>
    <s v="kg."/>
    <x v="16"/>
    <n v="1.56"/>
  </r>
  <r>
    <n v="25"/>
    <x v="24"/>
    <n v="1"/>
    <x v="44"/>
    <x v="46"/>
    <s v="kg."/>
    <x v="42"/>
    <n v="1.4700000000000002"/>
  </r>
  <r>
    <n v="25"/>
    <x v="24"/>
    <n v="1"/>
    <x v="39"/>
    <x v="8"/>
    <s v="kg."/>
    <x v="38"/>
    <n v="6.0000000000000001E-3"/>
  </r>
  <r>
    <n v="25"/>
    <x v="24"/>
    <n v="1"/>
    <x v="32"/>
    <x v="30"/>
    <s v="kg."/>
    <x v="32"/>
    <n v="1.56"/>
  </r>
  <r>
    <n v="25"/>
    <x v="24"/>
    <n v="1"/>
    <x v="45"/>
    <x v="44"/>
    <s v="kg."/>
    <x v="43"/>
    <n v="0.33700000000000002"/>
  </r>
  <r>
    <n v="25"/>
    <x v="24"/>
    <n v="1"/>
    <x v="46"/>
    <x v="45"/>
    <s v="kg."/>
    <x v="44"/>
    <n v="0.24359999999999998"/>
  </r>
  <r>
    <n v="26"/>
    <x v="25"/>
    <n v="1"/>
    <x v="52"/>
    <x v="41"/>
    <s v="kg."/>
    <x v="48"/>
    <n v="0.38362499999999999"/>
  </r>
  <r>
    <n v="26"/>
    <x v="25"/>
    <n v="1"/>
    <x v="44"/>
    <x v="47"/>
    <s v="kg."/>
    <x v="42"/>
    <n v="0.63"/>
  </r>
  <r>
    <n v="26"/>
    <x v="25"/>
    <n v="1"/>
    <x v="53"/>
    <x v="11"/>
    <s v="kg."/>
    <x v="49"/>
    <n v="0.48766666666666675"/>
  </r>
  <r>
    <n v="26"/>
    <x v="25"/>
    <n v="1"/>
    <x v="49"/>
    <x v="12"/>
    <s v="kg."/>
    <x v="47"/>
    <n v="0.19119230769230766"/>
  </r>
  <r>
    <n v="26"/>
    <x v="25"/>
    <n v="1"/>
    <x v="23"/>
    <x v="36"/>
    <s v="kg."/>
    <x v="23"/>
    <n v="0.48"/>
  </r>
  <r>
    <n v="26"/>
    <x v="25"/>
    <n v="1"/>
    <x v="39"/>
    <x v="8"/>
    <s v="kg."/>
    <x v="38"/>
    <n v="6.0000000000000001E-3"/>
  </r>
  <r>
    <n v="26"/>
    <x v="25"/>
    <n v="1"/>
    <x v="54"/>
    <x v="12"/>
    <s v="Piece/s"/>
    <x v="50"/>
    <n v="0.24"/>
  </r>
  <r>
    <n v="26"/>
    <x v="25"/>
    <n v="1"/>
    <x v="45"/>
    <x v="47"/>
    <s v="kg."/>
    <x v="43"/>
    <n v="0.20219999999999999"/>
  </r>
  <r>
    <n v="26"/>
    <x v="25"/>
    <n v="1"/>
    <x v="46"/>
    <x v="45"/>
    <s v="kg."/>
    <x v="44"/>
    <n v="0.24359999999999998"/>
  </r>
  <r>
    <n v="27"/>
    <x v="26"/>
    <n v="1"/>
    <x v="52"/>
    <x v="48"/>
    <s v="kg."/>
    <x v="48"/>
    <n v="0.17902500000000002"/>
  </r>
  <r>
    <n v="27"/>
    <x v="26"/>
    <n v="1"/>
    <x v="18"/>
    <x v="35"/>
    <s v="kg."/>
    <x v="18"/>
    <n v="1.3200000000000004E-3"/>
  </r>
  <r>
    <n v="27"/>
    <x v="26"/>
    <n v="1"/>
    <x v="31"/>
    <x v="37"/>
    <s v="Piece/s"/>
    <x v="31"/>
    <n v="0.185"/>
  </r>
  <r>
    <n v="27"/>
    <x v="26"/>
    <n v="1"/>
    <x v="53"/>
    <x v="16"/>
    <s v="kg."/>
    <x v="49"/>
    <n v="0.36575000000000002"/>
  </r>
  <r>
    <n v="27"/>
    <x v="26"/>
    <n v="1"/>
    <x v="7"/>
    <x v="12"/>
    <s v="kg."/>
    <x v="7"/>
    <n v="9.6585000000000004E-2"/>
  </r>
  <r>
    <n v="27"/>
    <x v="26"/>
    <n v="1"/>
    <x v="21"/>
    <x v="35"/>
    <s v="kg."/>
    <x v="21"/>
    <n v="1.6002352941176474E-2"/>
  </r>
  <r>
    <n v="27"/>
    <x v="26"/>
    <n v="1"/>
    <x v="23"/>
    <x v="36"/>
    <s v="kg."/>
    <x v="23"/>
    <n v="0.48"/>
  </r>
  <r>
    <n v="27"/>
    <x v="26"/>
    <n v="1"/>
    <x v="25"/>
    <x v="8"/>
    <s v="Litre"/>
    <x v="25"/>
    <n v="3.1348333333333325E-2"/>
  </r>
  <r>
    <n v="27"/>
    <x v="26"/>
    <n v="1"/>
    <x v="54"/>
    <x v="12"/>
    <s v="Piece/s"/>
    <x v="50"/>
    <n v="0.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DEA903-6DF7-4C24-AF4E-BADD8D0AEE30}" name="PivotTable1"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multipleFieldFilters="0">
  <location ref="B2:F279" firstHeaderRow="1" firstDataRow="1" firstDataCol="4"/>
  <pivotFields count="8">
    <pivotField compact="0" outline="0" subtotalTop="0" showAll="0"/>
    <pivotField axis="axisRow" compact="0" outline="0" subtotalTop="0" showAll="0">
      <items count="28">
        <item x="20"/>
        <item x="17"/>
        <item x="15"/>
        <item x="24"/>
        <item x="14"/>
        <item x="12"/>
        <item x="8"/>
        <item x="16"/>
        <item x="25"/>
        <item x="18"/>
        <item x="23"/>
        <item x="19"/>
        <item x="21"/>
        <item x="22"/>
        <item x="9"/>
        <item x="10"/>
        <item x="11"/>
        <item x="4"/>
        <item x="26"/>
        <item x="5"/>
        <item x="6"/>
        <item x="3"/>
        <item x="0"/>
        <item x="1"/>
        <item x="2"/>
        <item x="7"/>
        <item x="13"/>
        <item t="default"/>
      </items>
    </pivotField>
    <pivotField compact="0" numFmtId="167" outline="0" subtotalTop="0" showAll="0"/>
    <pivotField axis="axisRow" compact="0" outline="0" subtotalTop="0" showAll="0" defaultSubtotal="0">
      <items count="55">
        <item x="26"/>
        <item x="22"/>
        <item x="47"/>
        <item x="21"/>
        <item x="54"/>
        <item x="13"/>
        <item x="29"/>
        <item x="6"/>
        <item x="17"/>
        <item x="33"/>
        <item x="19"/>
        <item x="23"/>
        <item x="42"/>
        <item x="43"/>
        <item x="11"/>
        <item x="10"/>
        <item x="25"/>
        <item x="9"/>
        <item x="14"/>
        <item x="27"/>
        <item x="15"/>
        <item x="39"/>
        <item x="36"/>
        <item x="38"/>
        <item x="40"/>
        <item x="0"/>
        <item x="52"/>
        <item x="3"/>
        <item x="31"/>
        <item x="2"/>
        <item x="4"/>
        <item x="44"/>
        <item x="48"/>
        <item x="5"/>
        <item x="32"/>
        <item x="34"/>
        <item x="30"/>
        <item x="20"/>
        <item x="53"/>
        <item x="41"/>
        <item x="51"/>
        <item x="35"/>
        <item x="46"/>
        <item x="45"/>
        <item x="28"/>
        <item x="12"/>
        <item x="16"/>
        <item x="18"/>
        <item x="1"/>
        <item x="50"/>
        <item x="8"/>
        <item x="37"/>
        <item x="7"/>
        <item x="49"/>
        <item x="24"/>
      </items>
    </pivotField>
    <pivotField axis="axisRow" compact="0" outline="0" subtotalTop="0" showAll="0">
      <items count="50">
        <item x="27"/>
        <item x="28"/>
        <item x="20"/>
        <item x="29"/>
        <item x="35"/>
        <item x="26"/>
        <item x="31"/>
        <item x="24"/>
        <item x="33"/>
        <item x="23"/>
        <item x="5"/>
        <item x="19"/>
        <item x="22"/>
        <item x="3"/>
        <item x="17"/>
        <item x="8"/>
        <item x="25"/>
        <item x="16"/>
        <item x="2"/>
        <item x="32"/>
        <item x="4"/>
        <item x="11"/>
        <item x="18"/>
        <item x="40"/>
        <item x="12"/>
        <item x="6"/>
        <item x="13"/>
        <item x="7"/>
        <item x="47"/>
        <item x="48"/>
        <item x="36"/>
        <item x="44"/>
        <item x="9"/>
        <item x="21"/>
        <item x="30"/>
        <item x="46"/>
        <item x="41"/>
        <item x="43"/>
        <item x="1"/>
        <item x="10"/>
        <item x="0"/>
        <item x="38"/>
        <item x="45"/>
        <item x="15"/>
        <item x="37"/>
        <item x="42"/>
        <item x="34"/>
        <item x="14"/>
        <item x="39"/>
        <item t="default"/>
      </items>
    </pivotField>
    <pivotField compact="0" outline="0" subtotalTop="0" showAll="0"/>
    <pivotField axis="axisRow" compact="0" numFmtId="165" outline="0" subtotalTop="0" showAll="0" defaultSubtotal="0">
      <items count="51">
        <item x="33"/>
        <item x="15"/>
        <item x="0"/>
        <item x="2"/>
        <item x="18"/>
        <item x="38"/>
        <item x="30"/>
        <item x="31"/>
        <item x="28"/>
        <item x="29"/>
        <item x="39"/>
        <item x="44"/>
        <item x="22"/>
        <item x="12"/>
        <item x="9"/>
        <item x="20"/>
        <item x="4"/>
        <item x="36"/>
        <item x="48"/>
        <item x="14"/>
        <item x="40"/>
        <item x="27"/>
        <item x="1"/>
        <item x="35"/>
        <item x="25"/>
        <item x="7"/>
        <item x="43"/>
        <item x="11"/>
        <item x="3"/>
        <item x="24"/>
        <item x="37"/>
        <item x="5"/>
        <item x="46"/>
        <item x="10"/>
        <item x="21"/>
        <item x="17"/>
        <item x="45"/>
        <item x="23"/>
        <item x="47"/>
        <item x="34"/>
        <item x="41"/>
        <item x="50"/>
        <item x="42"/>
        <item x="19"/>
        <item x="32"/>
        <item x="26"/>
        <item x="6"/>
        <item x="13"/>
        <item x="49"/>
        <item x="16"/>
        <item x="8"/>
      </items>
    </pivotField>
    <pivotField dataField="1" compact="0" numFmtId="165" outline="0" subtotalTop="0" showAll="0"/>
  </pivotFields>
  <rowFields count="4">
    <field x="1"/>
    <field x="3"/>
    <field x="6"/>
    <field x="4"/>
  </rowFields>
  <rowItems count="277">
    <i>
      <x/>
      <x v="2"/>
      <x v="36"/>
      <x v="24"/>
    </i>
    <i r="1">
      <x v="11"/>
      <x v="37"/>
      <x v="31"/>
    </i>
    <i r="1">
      <x v="21"/>
      <x v="5"/>
      <x v="15"/>
    </i>
    <i r="1">
      <x v="31"/>
      <x v="42"/>
      <x v="35"/>
    </i>
    <i r="1">
      <x v="42"/>
      <x v="11"/>
      <x v="42"/>
    </i>
    <i r="1">
      <x v="43"/>
      <x v="26"/>
      <x v="31"/>
    </i>
    <i t="default">
      <x/>
    </i>
    <i>
      <x v="1"/>
      <x v="23"/>
      <x v="30"/>
      <x v="47"/>
    </i>
    <i t="default">
      <x v="1"/>
    </i>
    <i>
      <x v="2"/>
      <x v="3"/>
      <x v="34"/>
      <x v="4"/>
    </i>
    <i r="1">
      <x v="13"/>
      <x v="40"/>
      <x v="44"/>
    </i>
    <i r="1">
      <x v="20"/>
      <x v="1"/>
      <x v="47"/>
    </i>
    <i r="1">
      <x v="21"/>
      <x v="5"/>
      <x v="15"/>
    </i>
    <i r="1">
      <x v="22"/>
      <x v="23"/>
      <x v="41"/>
    </i>
    <i r="1">
      <x v="24"/>
      <x v="10"/>
      <x v="24"/>
    </i>
    <i r="1">
      <x v="27"/>
      <x v="28"/>
      <x v="24"/>
    </i>
    <i r="1">
      <x v="30"/>
      <x v="16"/>
      <x v="24"/>
    </i>
    <i r="1">
      <x v="47"/>
      <x v="4"/>
      <x v="4"/>
    </i>
    <i r="1">
      <x v="51"/>
      <x v="17"/>
      <x v="24"/>
    </i>
    <i t="default">
      <x v="2"/>
    </i>
    <i>
      <x v="3"/>
      <x v="21"/>
      <x v="5"/>
      <x v="15"/>
    </i>
    <i r="1">
      <x v="31"/>
      <x v="42"/>
      <x v="35"/>
    </i>
    <i r="1">
      <x v="34"/>
      <x v="44"/>
      <x v="34"/>
    </i>
    <i r="1">
      <x v="42"/>
      <x v="11"/>
      <x v="42"/>
    </i>
    <i r="1">
      <x v="43"/>
      <x v="26"/>
      <x v="31"/>
    </i>
    <i t="default">
      <x v="3"/>
    </i>
    <i>
      <x v="4"/>
      <x v="3"/>
      <x v="34"/>
      <x v="4"/>
    </i>
    <i r="1">
      <x v="12"/>
      <x v="37"/>
      <x v="45"/>
    </i>
    <i r="1">
      <x v="20"/>
      <x v="1"/>
      <x v="47"/>
    </i>
    <i r="1">
      <x v="21"/>
      <x v="5"/>
      <x v="15"/>
    </i>
    <i r="1">
      <x v="22"/>
      <x v="23"/>
      <x v="41"/>
    </i>
    <i r="1">
      <x v="24"/>
      <x v="10"/>
      <x v="24"/>
    </i>
    <i r="1">
      <x v="27"/>
      <x v="28"/>
      <x v="24"/>
    </i>
    <i r="1">
      <x v="30"/>
      <x v="16"/>
      <x v="24"/>
    </i>
    <i r="1">
      <x v="47"/>
      <x v="4"/>
      <x v="4"/>
    </i>
    <i r="1">
      <x v="51"/>
      <x v="17"/>
      <x v="24"/>
    </i>
    <i t="default">
      <x v="4"/>
    </i>
    <i>
      <x v="5"/>
      <x/>
      <x v="45"/>
      <x v="23"/>
    </i>
    <i r="1">
      <x v="3"/>
      <x v="34"/>
      <x v="4"/>
    </i>
    <i r="1">
      <x v="11"/>
      <x v="37"/>
      <x v="36"/>
    </i>
    <i r="1">
      <x v="20"/>
      <x v="1"/>
      <x v="47"/>
    </i>
    <i r="1">
      <x v="21"/>
      <x v="5"/>
      <x v="15"/>
    </i>
    <i r="1">
      <x v="22"/>
      <x v="23"/>
      <x v="41"/>
    </i>
    <i r="1">
      <x v="24"/>
      <x v="10"/>
      <x v="24"/>
    </i>
    <i r="1">
      <x v="27"/>
      <x v="28"/>
      <x v="24"/>
    </i>
    <i r="1">
      <x v="30"/>
      <x v="16"/>
      <x v="24"/>
    </i>
    <i r="1">
      <x v="47"/>
      <x v="4"/>
      <x v="4"/>
    </i>
    <i r="1">
      <x v="51"/>
      <x v="17"/>
      <x v="23"/>
    </i>
    <i t="default">
      <x v="5"/>
    </i>
    <i>
      <x v="6"/>
      <x v="6"/>
      <x v="9"/>
      <x v="21"/>
    </i>
    <i r="1">
      <x v="7"/>
      <x v="46"/>
      <x v="24"/>
    </i>
    <i r="1">
      <x v="14"/>
      <x v="27"/>
      <x v="27"/>
    </i>
    <i r="1">
      <x v="16"/>
      <x v="24"/>
      <x v="15"/>
    </i>
    <i r="1">
      <x v="18"/>
      <x v="19"/>
      <x v="24"/>
    </i>
    <i r="1">
      <x v="19"/>
      <x v="21"/>
      <x v="24"/>
    </i>
    <i r="1">
      <x v="25"/>
      <x v="2"/>
      <x v="32"/>
    </i>
    <i r="1">
      <x v="27"/>
      <x v="28"/>
      <x v="15"/>
    </i>
    <i r="1">
      <x v="29"/>
      <x v="3"/>
      <x v="21"/>
    </i>
    <i r="1">
      <x v="30"/>
      <x v="16"/>
      <x v="21"/>
    </i>
    <i r="1">
      <x v="35"/>
      <x v="39"/>
      <x v="15"/>
    </i>
    <i r="1">
      <x v="41"/>
      <x/>
      <x v="15"/>
    </i>
    <i r="1">
      <x v="44"/>
      <x v="8"/>
      <x v="24"/>
    </i>
    <i r="1">
      <x v="45"/>
      <x v="13"/>
      <x v="15"/>
    </i>
    <i r="1">
      <x v="48"/>
      <x v="22"/>
      <x v="39"/>
    </i>
    <i r="1">
      <x v="52"/>
      <x v="25"/>
      <x v="26"/>
    </i>
    <i t="default">
      <x v="6"/>
    </i>
    <i>
      <x v="7"/>
      <x v="22"/>
      <x v="23"/>
      <x v="41"/>
    </i>
    <i r="1">
      <x v="24"/>
      <x v="10"/>
      <x v="24"/>
    </i>
    <i r="1">
      <x v="27"/>
      <x v="28"/>
      <x v="24"/>
    </i>
    <i r="1">
      <x v="30"/>
      <x v="16"/>
      <x v="24"/>
    </i>
    <i r="1">
      <x v="34"/>
      <x v="44"/>
      <x v="34"/>
    </i>
    <i t="default">
      <x v="7"/>
    </i>
    <i>
      <x v="8"/>
      <x v="4"/>
      <x v="41"/>
      <x v="24"/>
    </i>
    <i r="1">
      <x v="11"/>
      <x v="37"/>
      <x v="30"/>
    </i>
    <i r="1">
      <x v="21"/>
      <x v="5"/>
      <x v="15"/>
    </i>
    <i r="1">
      <x v="26"/>
      <x v="18"/>
      <x v="36"/>
    </i>
    <i r="1">
      <x v="31"/>
      <x v="42"/>
      <x v="28"/>
    </i>
    <i r="1">
      <x v="38"/>
      <x v="48"/>
      <x v="21"/>
    </i>
    <i r="1">
      <x v="42"/>
      <x v="11"/>
      <x v="42"/>
    </i>
    <i r="1">
      <x v="43"/>
      <x v="26"/>
      <x v="28"/>
    </i>
    <i r="1">
      <x v="53"/>
      <x v="38"/>
      <x v="24"/>
    </i>
    <i t="default">
      <x v="8"/>
    </i>
    <i>
      <x v="9"/>
      <x v="21"/>
      <x v="5"/>
      <x v="15"/>
    </i>
    <i r="1">
      <x v="31"/>
      <x v="42"/>
      <x v="37"/>
    </i>
    <i r="1">
      <x v="42"/>
      <x v="11"/>
      <x v="42"/>
    </i>
    <i r="1">
      <x v="43"/>
      <x v="26"/>
      <x v="31"/>
    </i>
    <i t="default">
      <x v="9"/>
    </i>
    <i>
      <x v="10"/>
      <x v="21"/>
      <x v="5"/>
      <x v="15"/>
    </i>
    <i r="1">
      <x v="31"/>
      <x v="42"/>
      <x v="35"/>
    </i>
    <i r="1">
      <x v="40"/>
      <x v="49"/>
      <x v="28"/>
    </i>
    <i r="1">
      <x v="42"/>
      <x v="11"/>
      <x v="42"/>
    </i>
    <i r="1">
      <x v="43"/>
      <x v="26"/>
      <x v="31"/>
    </i>
    <i t="default">
      <x v="10"/>
    </i>
    <i>
      <x v="11"/>
      <x v="21"/>
      <x v="5"/>
      <x v="15"/>
    </i>
    <i r="1">
      <x v="31"/>
      <x v="42"/>
      <x v="35"/>
    </i>
    <i r="1">
      <x v="42"/>
      <x v="11"/>
      <x v="42"/>
    </i>
    <i r="1">
      <x v="43"/>
      <x v="26"/>
      <x v="31"/>
    </i>
    <i r="1">
      <x v="46"/>
      <x v="49"/>
      <x v="26"/>
    </i>
    <i t="default">
      <x v="11"/>
    </i>
    <i>
      <x v="12"/>
      <x v="14"/>
      <x v="27"/>
      <x v="28"/>
    </i>
    <i r="1">
      <x v="21"/>
      <x v="5"/>
      <x v="15"/>
    </i>
    <i r="1">
      <x v="31"/>
      <x v="42"/>
      <x v="35"/>
    </i>
    <i r="1">
      <x v="32"/>
      <x v="32"/>
      <x v="21"/>
    </i>
    <i r="1">
      <x v="42"/>
      <x v="11"/>
      <x v="42"/>
    </i>
    <i r="1">
      <x v="43"/>
      <x v="26"/>
      <x v="31"/>
    </i>
    <i r="1">
      <x v="44"/>
      <x v="8"/>
      <x v="28"/>
    </i>
    <i r="1">
      <x v="53"/>
      <x v="38"/>
      <x v="28"/>
    </i>
    <i t="default">
      <x v="12"/>
    </i>
    <i>
      <x v="13"/>
      <x v="21"/>
      <x v="5"/>
      <x v="15"/>
    </i>
    <i r="1">
      <x v="31"/>
      <x v="42"/>
      <x v="35"/>
    </i>
    <i r="1">
      <x v="42"/>
      <x v="11"/>
      <x v="42"/>
    </i>
    <i r="1">
      <x v="43"/>
      <x v="26"/>
      <x v="31"/>
    </i>
    <i r="1">
      <x v="49"/>
      <x v="36"/>
      <x v="35"/>
    </i>
    <i t="default">
      <x v="13"/>
    </i>
    <i>
      <x v="14"/>
      <x v="3"/>
      <x v="34"/>
      <x v="4"/>
    </i>
    <i r="1">
      <x v="20"/>
      <x v="1"/>
      <x v="48"/>
    </i>
    <i r="1">
      <x v="21"/>
      <x v="5"/>
      <x v="15"/>
    </i>
    <i r="1">
      <x v="22"/>
      <x v="23"/>
      <x v="41"/>
    </i>
    <i r="1">
      <x v="23"/>
      <x v="30"/>
      <x v="46"/>
    </i>
    <i r="1">
      <x v="24"/>
      <x v="10"/>
      <x v="24"/>
    </i>
    <i r="1">
      <x v="27"/>
      <x v="28"/>
      <x v="24"/>
    </i>
    <i r="1">
      <x v="30"/>
      <x v="16"/>
      <x v="24"/>
    </i>
    <i r="1">
      <x v="47"/>
      <x v="4"/>
      <x v="4"/>
    </i>
    <i r="1">
      <x v="51"/>
      <x v="17"/>
      <x v="27"/>
    </i>
    <i t="default">
      <x v="14"/>
    </i>
    <i>
      <x v="15"/>
      <x v="3"/>
      <x v="34"/>
      <x v="4"/>
    </i>
    <i r="1">
      <x v="7"/>
      <x v="46"/>
      <x v="24"/>
    </i>
    <i r="1">
      <x v="11"/>
      <x v="37"/>
      <x v="36"/>
    </i>
    <i r="1">
      <x v="20"/>
      <x v="1"/>
      <x v="47"/>
    </i>
    <i r="1">
      <x v="21"/>
      <x v="5"/>
      <x v="15"/>
    </i>
    <i r="1">
      <x v="22"/>
      <x v="23"/>
      <x v="41"/>
    </i>
    <i r="1">
      <x v="24"/>
      <x v="10"/>
      <x v="24"/>
    </i>
    <i r="1">
      <x v="27"/>
      <x v="28"/>
      <x v="24"/>
    </i>
    <i r="1">
      <x v="30"/>
      <x v="16"/>
      <x v="24"/>
    </i>
    <i r="1">
      <x v="46"/>
      <x v="49"/>
      <x v="23"/>
    </i>
    <i r="1">
      <x v="47"/>
      <x v="4"/>
      <x v="4"/>
    </i>
    <i r="1">
      <x v="51"/>
      <x v="17"/>
      <x v="23"/>
    </i>
    <i t="default">
      <x v="15"/>
    </i>
    <i>
      <x v="16"/>
      <x v="3"/>
      <x v="34"/>
      <x v="4"/>
    </i>
    <i r="1">
      <x v="7"/>
      <x v="46"/>
      <x v="24"/>
    </i>
    <i r="1">
      <x v="11"/>
      <x v="37"/>
      <x v="36"/>
    </i>
    <i r="1">
      <x v="20"/>
      <x v="1"/>
      <x v="47"/>
    </i>
    <i r="1">
      <x v="21"/>
      <x v="5"/>
      <x v="15"/>
    </i>
    <i r="1">
      <x v="22"/>
      <x v="23"/>
      <x v="41"/>
    </i>
    <i r="1">
      <x v="24"/>
      <x v="10"/>
      <x v="24"/>
    </i>
    <i r="1">
      <x v="27"/>
      <x v="28"/>
      <x v="24"/>
    </i>
    <i r="1">
      <x v="30"/>
      <x v="16"/>
      <x v="24"/>
    </i>
    <i r="1">
      <x v="39"/>
      <x v="20"/>
      <x v="27"/>
    </i>
    <i r="1">
      <x v="47"/>
      <x v="4"/>
      <x v="4"/>
    </i>
    <i r="1">
      <x v="51"/>
      <x v="17"/>
      <x v="23"/>
    </i>
    <i t="default">
      <x v="16"/>
    </i>
    <i>
      <x v="17"/>
      <x/>
      <x v="45"/>
      <x v="8"/>
    </i>
    <i r="1">
      <x v="1"/>
      <x v="12"/>
      <x v="3"/>
    </i>
    <i r="1">
      <x v="3"/>
      <x v="34"/>
      <x v="1"/>
    </i>
    <i r="1">
      <x v="8"/>
      <x v="35"/>
      <x v="21"/>
    </i>
    <i r="1">
      <x v="10"/>
      <x v="43"/>
      <x v="7"/>
    </i>
    <i r="1">
      <x v="11"/>
      <x v="37"/>
      <x v="34"/>
    </i>
    <i r="1">
      <x v="16"/>
      <x v="24"/>
      <x v="19"/>
    </i>
    <i r="1">
      <x v="17"/>
      <x v="14"/>
      <x v="15"/>
    </i>
    <i r="1">
      <x v="18"/>
      <x v="19"/>
      <x v="21"/>
    </i>
    <i r="1">
      <x v="20"/>
      <x v="1"/>
      <x v="46"/>
    </i>
    <i r="1">
      <x v="25"/>
      <x v="2"/>
      <x v="33"/>
    </i>
    <i r="1">
      <x v="27"/>
      <x v="28"/>
      <x v="9"/>
    </i>
    <i r="1">
      <x v="29"/>
      <x v="3"/>
      <x v="12"/>
    </i>
    <i r="1">
      <x v="30"/>
      <x v="16"/>
      <x v="16"/>
    </i>
    <i r="1">
      <x v="33"/>
      <x v="31"/>
      <x v="5"/>
    </i>
    <i r="1">
      <x v="37"/>
      <x v="15"/>
      <x/>
    </i>
    <i r="1">
      <x v="47"/>
      <x v="4"/>
      <x v="2"/>
    </i>
    <i r="1">
      <x v="48"/>
      <x v="22"/>
      <x v="39"/>
    </i>
    <i r="1">
      <x v="52"/>
      <x v="25"/>
      <x v="17"/>
    </i>
    <i r="1">
      <x v="54"/>
      <x v="29"/>
      <x v="6"/>
    </i>
    <i t="default">
      <x v="17"/>
    </i>
    <i>
      <x v="18"/>
      <x v="3"/>
      <x v="34"/>
      <x v="4"/>
    </i>
    <i r="1">
      <x v="4"/>
      <x v="41"/>
      <x v="24"/>
    </i>
    <i r="1">
      <x v="11"/>
      <x v="37"/>
      <x v="30"/>
    </i>
    <i r="1">
      <x v="16"/>
      <x v="24"/>
      <x v="15"/>
    </i>
    <i r="1">
      <x v="26"/>
      <x v="18"/>
      <x v="29"/>
    </i>
    <i r="1">
      <x v="28"/>
      <x v="7"/>
      <x v="44"/>
    </i>
    <i r="1">
      <x v="38"/>
      <x v="48"/>
      <x v="17"/>
    </i>
    <i r="1">
      <x v="47"/>
      <x v="4"/>
      <x v="4"/>
    </i>
    <i r="1">
      <x v="52"/>
      <x v="25"/>
      <x v="24"/>
    </i>
    <i t="default">
      <x v="18"/>
    </i>
    <i>
      <x v="19"/>
      <x v="3"/>
      <x v="34"/>
      <x v="4"/>
    </i>
    <i r="1">
      <x v="6"/>
      <x v="9"/>
      <x v="21"/>
    </i>
    <i r="1">
      <x v="7"/>
      <x v="46"/>
      <x v="24"/>
    </i>
    <i r="1">
      <x v="11"/>
      <x v="37"/>
      <x v="30"/>
    </i>
    <i r="1">
      <x v="14"/>
      <x v="27"/>
      <x v="24"/>
    </i>
    <i r="1">
      <x v="16"/>
      <x v="24"/>
      <x v="15"/>
    </i>
    <i r="1">
      <x v="18"/>
      <x v="19"/>
      <x v="24"/>
    </i>
    <i r="1">
      <x v="19"/>
      <x v="21"/>
      <x v="21"/>
    </i>
    <i r="1">
      <x v="25"/>
      <x v="2"/>
      <x v="32"/>
    </i>
    <i r="1">
      <x v="27"/>
      <x v="28"/>
      <x v="15"/>
    </i>
    <i r="1">
      <x v="29"/>
      <x v="3"/>
      <x v="21"/>
    </i>
    <i r="1">
      <x v="30"/>
      <x v="16"/>
      <x v="21"/>
    </i>
    <i r="1">
      <x v="36"/>
      <x v="6"/>
      <x v="21"/>
    </i>
    <i r="1">
      <x v="44"/>
      <x v="8"/>
      <x v="21"/>
    </i>
    <i r="1">
      <x v="47"/>
      <x v="4"/>
      <x v="4"/>
    </i>
    <i r="1">
      <x v="48"/>
      <x v="22"/>
      <x v="39"/>
    </i>
    <i r="1">
      <x v="52"/>
      <x v="25"/>
      <x v="24"/>
    </i>
    <i t="default">
      <x v="19"/>
    </i>
    <i>
      <x v="20"/>
      <x v="27"/>
      <x v="28"/>
      <x v="15"/>
    </i>
    <i r="1">
      <x v="28"/>
      <x v="7"/>
      <x v="44"/>
    </i>
    <i r="1">
      <x v="29"/>
      <x v="3"/>
      <x v="21"/>
    </i>
    <i r="1">
      <x v="30"/>
      <x v="16"/>
      <x v="21"/>
    </i>
    <i r="1">
      <x v="34"/>
      <x v="44"/>
      <x v="34"/>
    </i>
    <i t="default">
      <x v="20"/>
    </i>
    <i>
      <x v="21"/>
      <x v="8"/>
      <x v="35"/>
      <x v="24"/>
    </i>
    <i r="1">
      <x v="25"/>
      <x v="2"/>
      <x v="43"/>
    </i>
    <i r="1">
      <x v="27"/>
      <x v="28"/>
      <x v="14"/>
    </i>
    <i r="1">
      <x v="29"/>
      <x v="3"/>
      <x v="17"/>
    </i>
    <i r="1">
      <x v="30"/>
      <x v="16"/>
      <x v="22"/>
    </i>
    <i r="1">
      <x v="33"/>
      <x v="31"/>
      <x v="11"/>
    </i>
    <i r="1">
      <x v="46"/>
      <x v="49"/>
      <x v="27"/>
    </i>
    <i r="1">
      <x v="48"/>
      <x v="22"/>
      <x v="39"/>
    </i>
    <i r="1">
      <x v="52"/>
      <x v="25"/>
      <x v="24"/>
    </i>
    <i t="default">
      <x v="21"/>
    </i>
    <i>
      <x v="22"/>
      <x v="7"/>
      <x v="46"/>
      <x v="25"/>
    </i>
    <i r="1">
      <x v="17"/>
      <x v="14"/>
      <x v="15"/>
    </i>
    <i r="1">
      <x v="25"/>
      <x v="2"/>
      <x v="40"/>
    </i>
    <i r="1">
      <x v="27"/>
      <x v="28"/>
      <x v="13"/>
    </i>
    <i r="1">
      <x v="29"/>
      <x v="3"/>
      <x v="18"/>
    </i>
    <i r="1">
      <x v="30"/>
      <x v="16"/>
      <x v="20"/>
    </i>
    <i r="1">
      <x v="33"/>
      <x v="31"/>
      <x v="10"/>
    </i>
    <i r="1">
      <x v="48"/>
      <x v="22"/>
      <x v="38"/>
    </i>
    <i r="1">
      <x v="50"/>
      <x v="50"/>
      <x v="27"/>
    </i>
    <i r="1">
      <x v="52"/>
      <x v="25"/>
      <x v="25"/>
    </i>
    <i t="default">
      <x v="22"/>
    </i>
    <i>
      <x v="23"/>
      <x v="5"/>
      <x v="47"/>
      <x v="26"/>
    </i>
    <i r="1">
      <x v="14"/>
      <x v="27"/>
      <x v="24"/>
    </i>
    <i r="1">
      <x v="15"/>
      <x v="33"/>
      <x v="15"/>
    </i>
    <i r="1">
      <x v="18"/>
      <x v="19"/>
      <x v="21"/>
    </i>
    <i r="1">
      <x v="20"/>
      <x v="1"/>
      <x v="47"/>
    </i>
    <i r="1">
      <x v="25"/>
      <x v="2"/>
      <x v="32"/>
    </i>
    <i r="1">
      <x v="27"/>
      <x v="28"/>
      <x v="15"/>
    </i>
    <i r="1">
      <x v="29"/>
      <x v="3"/>
      <x v="21"/>
    </i>
    <i r="1">
      <x v="30"/>
      <x v="16"/>
      <x v="21"/>
    </i>
    <i r="1">
      <x v="45"/>
      <x v="13"/>
      <x v="15"/>
    </i>
    <i r="1">
      <x v="48"/>
      <x v="22"/>
      <x v="39"/>
    </i>
    <i r="1">
      <x v="52"/>
      <x v="25"/>
      <x v="24"/>
    </i>
    <i t="default">
      <x v="23"/>
    </i>
    <i>
      <x v="24"/>
      <x v="18"/>
      <x v="19"/>
      <x v="21"/>
    </i>
    <i r="1">
      <x v="25"/>
      <x v="2"/>
      <x v="32"/>
    </i>
    <i r="1">
      <x v="27"/>
      <x v="28"/>
      <x v="15"/>
    </i>
    <i r="1">
      <x v="29"/>
      <x v="3"/>
      <x v="21"/>
    </i>
    <i r="1">
      <x v="30"/>
      <x v="16"/>
      <x v="21"/>
    </i>
    <i r="1">
      <x v="46"/>
      <x v="49"/>
      <x v="27"/>
    </i>
    <i r="1">
      <x v="48"/>
      <x v="22"/>
      <x v="39"/>
    </i>
    <i r="1">
      <x v="52"/>
      <x v="25"/>
      <x v="24"/>
    </i>
    <i t="default">
      <x v="24"/>
    </i>
    <i>
      <x v="25"/>
      <x v="6"/>
      <x v="9"/>
      <x v="21"/>
    </i>
    <i r="1">
      <x v="9"/>
      <x/>
      <x v="24"/>
    </i>
    <i r="1">
      <x v="14"/>
      <x v="27"/>
      <x v="27"/>
    </i>
    <i r="1">
      <x v="16"/>
      <x v="24"/>
      <x v="15"/>
    </i>
    <i r="1">
      <x v="18"/>
      <x v="19"/>
      <x v="24"/>
    </i>
    <i r="1">
      <x v="19"/>
      <x v="21"/>
      <x v="24"/>
    </i>
    <i r="1">
      <x v="25"/>
      <x v="2"/>
      <x v="32"/>
    </i>
    <i r="1">
      <x v="27"/>
      <x v="28"/>
      <x v="15"/>
    </i>
    <i r="1">
      <x v="29"/>
      <x v="3"/>
      <x v="21"/>
    </i>
    <i r="1">
      <x v="30"/>
      <x v="16"/>
      <x v="21"/>
    </i>
    <i r="1">
      <x v="35"/>
      <x v="39"/>
      <x v="15"/>
    </i>
    <i r="1">
      <x v="41"/>
      <x/>
      <x v="15"/>
    </i>
    <i r="1">
      <x v="44"/>
      <x v="8"/>
      <x v="24"/>
    </i>
    <i r="1">
      <x v="45"/>
      <x v="13"/>
      <x v="15"/>
    </i>
    <i r="1">
      <x v="48"/>
      <x v="22"/>
      <x v="39"/>
    </i>
    <i r="1">
      <x v="52"/>
      <x v="25"/>
      <x v="26"/>
    </i>
    <i t="default">
      <x v="25"/>
    </i>
    <i>
      <x v="26"/>
      <x v="3"/>
      <x v="34"/>
      <x v="4"/>
    </i>
    <i r="1">
      <x v="11"/>
      <x v="37"/>
      <x v="36"/>
    </i>
    <i r="1">
      <x v="20"/>
      <x v="1"/>
      <x v="47"/>
    </i>
    <i r="1">
      <x v="21"/>
      <x v="5"/>
      <x v="15"/>
    </i>
    <i r="1">
      <x v="22"/>
      <x v="23"/>
      <x v="41"/>
    </i>
    <i r="1">
      <x v="24"/>
      <x v="10"/>
      <x v="24"/>
    </i>
    <i r="1">
      <x v="27"/>
      <x v="28"/>
      <x v="24"/>
    </i>
    <i r="1">
      <x v="30"/>
      <x v="16"/>
      <x v="24"/>
    </i>
    <i r="1">
      <x v="47"/>
      <x v="4"/>
      <x v="4"/>
    </i>
    <i r="1">
      <x v="51"/>
      <x v="17"/>
      <x v="23"/>
    </i>
    <i t="default">
      <x v="26"/>
    </i>
  </rowItems>
  <colItems count="1">
    <i/>
  </colItems>
  <dataFields count="1">
    <dataField name="Sum of COST" fld="7" baseField="0" baseItem="0"/>
  </dataFields>
  <formats count="278">
    <format dxfId="277">
      <pivotArea type="all" dataOnly="0" outline="0" fieldPosition="0"/>
    </format>
    <format dxfId="276">
      <pivotArea dataOnly="0" labelOnly="1" outline="0" fieldPosition="0">
        <references count="1">
          <reference field="1" count="1" defaultSubtotal="1">
            <x v="0"/>
          </reference>
        </references>
      </pivotArea>
    </format>
    <format dxfId="275">
      <pivotArea dataOnly="0" labelOnly="1" outline="0" fieldPosition="0">
        <references count="1">
          <reference field="1" count="1" defaultSubtotal="1">
            <x v="1"/>
          </reference>
        </references>
      </pivotArea>
    </format>
    <format dxfId="274">
      <pivotArea dataOnly="0" labelOnly="1" outline="0" fieldPosition="0">
        <references count="1">
          <reference field="1" count="1" defaultSubtotal="1">
            <x v="2"/>
          </reference>
        </references>
      </pivotArea>
    </format>
    <format dxfId="273">
      <pivotArea dataOnly="0" labelOnly="1" outline="0" fieldPosition="0">
        <references count="1">
          <reference field="1" count="1" defaultSubtotal="1">
            <x v="3"/>
          </reference>
        </references>
      </pivotArea>
    </format>
    <format dxfId="272">
      <pivotArea dataOnly="0" labelOnly="1" outline="0" fieldPosition="0">
        <references count="1">
          <reference field="1" count="1" defaultSubtotal="1">
            <x v="4"/>
          </reference>
        </references>
      </pivotArea>
    </format>
    <format dxfId="271">
      <pivotArea dataOnly="0" labelOnly="1" outline="0" fieldPosition="0">
        <references count="1">
          <reference field="1" count="1" defaultSubtotal="1">
            <x v="5"/>
          </reference>
        </references>
      </pivotArea>
    </format>
    <format dxfId="270">
      <pivotArea dataOnly="0" labelOnly="1" outline="0" fieldPosition="0">
        <references count="1">
          <reference field="1" count="1" defaultSubtotal="1">
            <x v="6"/>
          </reference>
        </references>
      </pivotArea>
    </format>
    <format dxfId="269">
      <pivotArea dataOnly="0" labelOnly="1" outline="0" fieldPosition="0">
        <references count="1">
          <reference field="1" count="1" defaultSubtotal="1">
            <x v="7"/>
          </reference>
        </references>
      </pivotArea>
    </format>
    <format dxfId="268">
      <pivotArea dataOnly="0" labelOnly="1" outline="0" fieldPosition="0">
        <references count="1">
          <reference field="1" count="1" defaultSubtotal="1">
            <x v="8"/>
          </reference>
        </references>
      </pivotArea>
    </format>
    <format dxfId="267">
      <pivotArea dataOnly="0" labelOnly="1" outline="0" fieldPosition="0">
        <references count="1">
          <reference field="1" count="1" defaultSubtotal="1">
            <x v="9"/>
          </reference>
        </references>
      </pivotArea>
    </format>
    <format dxfId="266">
      <pivotArea dataOnly="0" labelOnly="1" outline="0" fieldPosition="0">
        <references count="1">
          <reference field="1" count="1" defaultSubtotal="1">
            <x v="10"/>
          </reference>
        </references>
      </pivotArea>
    </format>
    <format dxfId="265">
      <pivotArea dataOnly="0" labelOnly="1" outline="0" fieldPosition="0">
        <references count="1">
          <reference field="1" count="1" defaultSubtotal="1">
            <x v="11"/>
          </reference>
        </references>
      </pivotArea>
    </format>
    <format dxfId="264">
      <pivotArea dataOnly="0" labelOnly="1" outline="0" fieldPosition="0">
        <references count="1">
          <reference field="1" count="1" defaultSubtotal="1">
            <x v="12"/>
          </reference>
        </references>
      </pivotArea>
    </format>
    <format dxfId="263">
      <pivotArea dataOnly="0" labelOnly="1" outline="0" fieldPosition="0">
        <references count="1">
          <reference field="1" count="1" defaultSubtotal="1">
            <x v="13"/>
          </reference>
        </references>
      </pivotArea>
    </format>
    <format dxfId="262">
      <pivotArea dataOnly="0" labelOnly="1" outline="0" fieldPosition="0">
        <references count="1">
          <reference field="1" count="1" defaultSubtotal="1">
            <x v="14"/>
          </reference>
        </references>
      </pivotArea>
    </format>
    <format dxfId="261">
      <pivotArea dataOnly="0" labelOnly="1" outline="0" fieldPosition="0">
        <references count="1">
          <reference field="1" count="1" defaultSubtotal="1">
            <x v="15"/>
          </reference>
        </references>
      </pivotArea>
    </format>
    <format dxfId="260">
      <pivotArea dataOnly="0" labelOnly="1" outline="0" fieldPosition="0">
        <references count="1">
          <reference field="1" count="1" defaultSubtotal="1">
            <x v="16"/>
          </reference>
        </references>
      </pivotArea>
    </format>
    <format dxfId="259">
      <pivotArea dataOnly="0" labelOnly="1" outline="0" fieldPosition="0">
        <references count="1">
          <reference field="1" count="1" defaultSubtotal="1">
            <x v="17"/>
          </reference>
        </references>
      </pivotArea>
    </format>
    <format dxfId="258">
      <pivotArea dataOnly="0" labelOnly="1" outline="0" fieldPosition="0">
        <references count="1">
          <reference field="1" count="1" defaultSubtotal="1">
            <x v="18"/>
          </reference>
        </references>
      </pivotArea>
    </format>
    <format dxfId="257">
      <pivotArea dataOnly="0" labelOnly="1" outline="0" fieldPosition="0">
        <references count="1">
          <reference field="1" count="1" defaultSubtotal="1">
            <x v="19"/>
          </reference>
        </references>
      </pivotArea>
    </format>
    <format dxfId="256">
      <pivotArea dataOnly="0" labelOnly="1" outline="0" fieldPosition="0">
        <references count="1">
          <reference field="1" count="1" defaultSubtotal="1">
            <x v="20"/>
          </reference>
        </references>
      </pivotArea>
    </format>
    <format dxfId="255">
      <pivotArea dataOnly="0" labelOnly="1" outline="0" fieldPosition="0">
        <references count="1">
          <reference field="1" count="1" defaultSubtotal="1">
            <x v="21"/>
          </reference>
        </references>
      </pivotArea>
    </format>
    <format dxfId="254">
      <pivotArea dataOnly="0" labelOnly="1" outline="0" fieldPosition="0">
        <references count="1">
          <reference field="1" count="1" defaultSubtotal="1">
            <x v="22"/>
          </reference>
        </references>
      </pivotArea>
    </format>
    <format dxfId="253">
      <pivotArea dataOnly="0" labelOnly="1" outline="0" fieldPosition="0">
        <references count="1">
          <reference field="1" count="1" defaultSubtotal="1">
            <x v="23"/>
          </reference>
        </references>
      </pivotArea>
    </format>
    <format dxfId="252">
      <pivotArea dataOnly="0" labelOnly="1" outline="0" fieldPosition="0">
        <references count="1">
          <reference field="1" count="1" defaultSubtotal="1">
            <x v="24"/>
          </reference>
        </references>
      </pivotArea>
    </format>
    <format dxfId="251">
      <pivotArea dataOnly="0" labelOnly="1" outline="0" fieldPosition="0">
        <references count="1">
          <reference field="1" count="1" defaultSubtotal="1">
            <x v="25"/>
          </reference>
        </references>
      </pivotArea>
    </format>
    <format dxfId="250">
      <pivotArea dataOnly="0" labelOnly="1" outline="0" fieldPosition="0">
        <references count="1">
          <reference field="1" count="1" defaultSubtotal="1">
            <x v="26"/>
          </reference>
        </references>
      </pivotArea>
    </format>
    <format dxfId="249">
      <pivotArea dataOnly="0" labelOnly="1" outline="0" fieldPosition="0">
        <references count="4">
          <reference field="1" count="1" selected="0">
            <x v="0"/>
          </reference>
          <reference field="3" count="1" selected="0">
            <x v="2"/>
          </reference>
          <reference field="4" count="1">
            <x v="24"/>
          </reference>
          <reference field="6" count="1" selected="0">
            <x v="36"/>
          </reference>
        </references>
      </pivotArea>
    </format>
    <format dxfId="248">
      <pivotArea dataOnly="0" labelOnly="1" outline="0" fieldPosition="0">
        <references count="4">
          <reference field="1" count="1" selected="0">
            <x v="0"/>
          </reference>
          <reference field="3" count="1" selected="0">
            <x v="11"/>
          </reference>
          <reference field="4" count="1">
            <x v="31"/>
          </reference>
          <reference field="6" count="1" selected="0">
            <x v="37"/>
          </reference>
        </references>
      </pivotArea>
    </format>
    <format dxfId="247">
      <pivotArea dataOnly="0" labelOnly="1" outline="0" fieldPosition="0">
        <references count="4">
          <reference field="1" count="1" selected="0">
            <x v="0"/>
          </reference>
          <reference field="3" count="1" selected="0">
            <x v="21"/>
          </reference>
          <reference field="4" count="1">
            <x v="15"/>
          </reference>
          <reference field="6" count="1" selected="0">
            <x v="5"/>
          </reference>
        </references>
      </pivotArea>
    </format>
    <format dxfId="246">
      <pivotArea dataOnly="0" labelOnly="1" outline="0" fieldPosition="0">
        <references count="4">
          <reference field="1" count="1" selected="0">
            <x v="0"/>
          </reference>
          <reference field="3" count="1" selected="0">
            <x v="31"/>
          </reference>
          <reference field="4" count="1">
            <x v="35"/>
          </reference>
          <reference field="6" count="1" selected="0">
            <x v="42"/>
          </reference>
        </references>
      </pivotArea>
    </format>
    <format dxfId="245">
      <pivotArea dataOnly="0" labelOnly="1" outline="0" fieldPosition="0">
        <references count="4">
          <reference field="1" count="1" selected="0">
            <x v="0"/>
          </reference>
          <reference field="3" count="1" selected="0">
            <x v="42"/>
          </reference>
          <reference field="4" count="1">
            <x v="42"/>
          </reference>
          <reference field="6" count="1" selected="0">
            <x v="11"/>
          </reference>
        </references>
      </pivotArea>
    </format>
    <format dxfId="244">
      <pivotArea dataOnly="0" labelOnly="1" outline="0" fieldPosition="0">
        <references count="4">
          <reference field="1" count="1" selected="0">
            <x v="0"/>
          </reference>
          <reference field="3" count="1" selected="0">
            <x v="43"/>
          </reference>
          <reference field="4" count="1">
            <x v="31"/>
          </reference>
          <reference field="6" count="1" selected="0">
            <x v="26"/>
          </reference>
        </references>
      </pivotArea>
    </format>
    <format dxfId="243">
      <pivotArea dataOnly="0" labelOnly="1" outline="0" fieldPosition="0">
        <references count="4">
          <reference field="1" count="1" selected="0">
            <x v="1"/>
          </reference>
          <reference field="3" count="1" selected="0">
            <x v="23"/>
          </reference>
          <reference field="4" count="1">
            <x v="47"/>
          </reference>
          <reference field="6" count="1" selected="0">
            <x v="30"/>
          </reference>
        </references>
      </pivotArea>
    </format>
    <format dxfId="242">
      <pivotArea dataOnly="0" labelOnly="1" outline="0" fieldPosition="0">
        <references count="4">
          <reference field="1" count="1" selected="0">
            <x v="2"/>
          </reference>
          <reference field="3" count="1" selected="0">
            <x v="3"/>
          </reference>
          <reference field="4" count="1">
            <x v="4"/>
          </reference>
          <reference field="6" count="1" selected="0">
            <x v="34"/>
          </reference>
        </references>
      </pivotArea>
    </format>
    <format dxfId="241">
      <pivotArea dataOnly="0" labelOnly="1" outline="0" fieldPosition="0">
        <references count="4">
          <reference field="1" count="1" selected="0">
            <x v="2"/>
          </reference>
          <reference field="3" count="1" selected="0">
            <x v="13"/>
          </reference>
          <reference field="4" count="1">
            <x v="44"/>
          </reference>
          <reference field="6" count="1" selected="0">
            <x v="40"/>
          </reference>
        </references>
      </pivotArea>
    </format>
    <format dxfId="240">
      <pivotArea dataOnly="0" labelOnly="1" outline="0" fieldPosition="0">
        <references count="4">
          <reference field="1" count="1" selected="0">
            <x v="2"/>
          </reference>
          <reference field="3" count="1" selected="0">
            <x v="20"/>
          </reference>
          <reference field="4" count="1">
            <x v="47"/>
          </reference>
          <reference field="6" count="1" selected="0">
            <x v="1"/>
          </reference>
        </references>
      </pivotArea>
    </format>
    <format dxfId="239">
      <pivotArea dataOnly="0" labelOnly="1" outline="0" fieldPosition="0">
        <references count="4">
          <reference field="1" count="1" selected="0">
            <x v="2"/>
          </reference>
          <reference field="3" count="1" selected="0">
            <x v="21"/>
          </reference>
          <reference field="4" count="1">
            <x v="15"/>
          </reference>
          <reference field="6" count="1" selected="0">
            <x v="5"/>
          </reference>
        </references>
      </pivotArea>
    </format>
    <format dxfId="238">
      <pivotArea dataOnly="0" labelOnly="1" outline="0" fieldPosition="0">
        <references count="4">
          <reference field="1" count="1" selected="0">
            <x v="2"/>
          </reference>
          <reference field="3" count="1" selected="0">
            <x v="22"/>
          </reference>
          <reference field="4" count="1">
            <x v="41"/>
          </reference>
          <reference field="6" count="1" selected="0">
            <x v="23"/>
          </reference>
        </references>
      </pivotArea>
    </format>
    <format dxfId="237">
      <pivotArea dataOnly="0" labelOnly="1" outline="0" fieldPosition="0">
        <references count="4">
          <reference field="1" count="1" selected="0">
            <x v="2"/>
          </reference>
          <reference field="3" count="1" selected="0">
            <x v="24"/>
          </reference>
          <reference field="4" count="1">
            <x v="24"/>
          </reference>
          <reference field="6" count="1" selected="0">
            <x v="10"/>
          </reference>
        </references>
      </pivotArea>
    </format>
    <format dxfId="236">
      <pivotArea dataOnly="0" labelOnly="1" outline="0" fieldPosition="0">
        <references count="4">
          <reference field="1" count="1" selected="0">
            <x v="2"/>
          </reference>
          <reference field="3" count="1" selected="0">
            <x v="27"/>
          </reference>
          <reference field="4" count="1">
            <x v="24"/>
          </reference>
          <reference field="6" count="1" selected="0">
            <x v="28"/>
          </reference>
        </references>
      </pivotArea>
    </format>
    <format dxfId="235">
      <pivotArea dataOnly="0" labelOnly="1" outline="0" fieldPosition="0">
        <references count="4">
          <reference field="1" count="1" selected="0">
            <x v="2"/>
          </reference>
          <reference field="3" count="1" selected="0">
            <x v="30"/>
          </reference>
          <reference field="4" count="1">
            <x v="24"/>
          </reference>
          <reference field="6" count="1" selected="0">
            <x v="16"/>
          </reference>
        </references>
      </pivotArea>
    </format>
    <format dxfId="234">
      <pivotArea dataOnly="0" labelOnly="1" outline="0" fieldPosition="0">
        <references count="4">
          <reference field="1" count="1" selected="0">
            <x v="2"/>
          </reference>
          <reference field="3" count="1" selected="0">
            <x v="47"/>
          </reference>
          <reference field="4" count="1">
            <x v="4"/>
          </reference>
          <reference field="6" count="1" selected="0">
            <x v="4"/>
          </reference>
        </references>
      </pivotArea>
    </format>
    <format dxfId="233">
      <pivotArea dataOnly="0" labelOnly="1" outline="0" fieldPosition="0">
        <references count="4">
          <reference field="1" count="1" selected="0">
            <x v="2"/>
          </reference>
          <reference field="3" count="1" selected="0">
            <x v="51"/>
          </reference>
          <reference field="4" count="1">
            <x v="24"/>
          </reference>
          <reference field="6" count="1" selected="0">
            <x v="17"/>
          </reference>
        </references>
      </pivotArea>
    </format>
    <format dxfId="232">
      <pivotArea dataOnly="0" labelOnly="1" outline="0" fieldPosition="0">
        <references count="4">
          <reference field="1" count="1" selected="0">
            <x v="3"/>
          </reference>
          <reference field="3" count="1" selected="0">
            <x v="21"/>
          </reference>
          <reference field="4" count="1">
            <x v="15"/>
          </reference>
          <reference field="6" count="1" selected="0">
            <x v="5"/>
          </reference>
        </references>
      </pivotArea>
    </format>
    <format dxfId="231">
      <pivotArea dataOnly="0" labelOnly="1" outline="0" fieldPosition="0">
        <references count="4">
          <reference field="1" count="1" selected="0">
            <x v="3"/>
          </reference>
          <reference field="3" count="1" selected="0">
            <x v="31"/>
          </reference>
          <reference field="4" count="1">
            <x v="35"/>
          </reference>
          <reference field="6" count="1" selected="0">
            <x v="42"/>
          </reference>
        </references>
      </pivotArea>
    </format>
    <format dxfId="230">
      <pivotArea dataOnly="0" labelOnly="1" outline="0" fieldPosition="0">
        <references count="4">
          <reference field="1" count="1" selected="0">
            <x v="3"/>
          </reference>
          <reference field="3" count="1" selected="0">
            <x v="34"/>
          </reference>
          <reference field="4" count="1">
            <x v="34"/>
          </reference>
          <reference field="6" count="1" selected="0">
            <x v="44"/>
          </reference>
        </references>
      </pivotArea>
    </format>
    <format dxfId="229">
      <pivotArea dataOnly="0" labelOnly="1" outline="0" fieldPosition="0">
        <references count="4">
          <reference field="1" count="1" selected="0">
            <x v="3"/>
          </reference>
          <reference field="3" count="1" selected="0">
            <x v="42"/>
          </reference>
          <reference field="4" count="1">
            <x v="42"/>
          </reference>
          <reference field="6" count="1" selected="0">
            <x v="11"/>
          </reference>
        </references>
      </pivotArea>
    </format>
    <format dxfId="228">
      <pivotArea dataOnly="0" labelOnly="1" outline="0" fieldPosition="0">
        <references count="4">
          <reference field="1" count="1" selected="0">
            <x v="3"/>
          </reference>
          <reference field="3" count="1" selected="0">
            <x v="43"/>
          </reference>
          <reference field="4" count="1">
            <x v="31"/>
          </reference>
          <reference field="6" count="1" selected="0">
            <x v="26"/>
          </reference>
        </references>
      </pivotArea>
    </format>
    <format dxfId="227">
      <pivotArea dataOnly="0" labelOnly="1" outline="0" fieldPosition="0">
        <references count="4">
          <reference field="1" count="1" selected="0">
            <x v="4"/>
          </reference>
          <reference field="3" count="1" selected="0">
            <x v="3"/>
          </reference>
          <reference field="4" count="1">
            <x v="4"/>
          </reference>
          <reference field="6" count="1" selected="0">
            <x v="34"/>
          </reference>
        </references>
      </pivotArea>
    </format>
    <format dxfId="226">
      <pivotArea dataOnly="0" labelOnly="1" outline="0" fieldPosition="0">
        <references count="4">
          <reference field="1" count="1" selected="0">
            <x v="4"/>
          </reference>
          <reference field="3" count="1" selected="0">
            <x v="12"/>
          </reference>
          <reference field="4" count="1">
            <x v="45"/>
          </reference>
          <reference field="6" count="1" selected="0">
            <x v="37"/>
          </reference>
        </references>
      </pivotArea>
    </format>
    <format dxfId="225">
      <pivotArea dataOnly="0" labelOnly="1" outline="0" fieldPosition="0">
        <references count="4">
          <reference field="1" count="1" selected="0">
            <x v="4"/>
          </reference>
          <reference field="3" count="1" selected="0">
            <x v="20"/>
          </reference>
          <reference field="4" count="1">
            <x v="47"/>
          </reference>
          <reference field="6" count="1" selected="0">
            <x v="1"/>
          </reference>
        </references>
      </pivotArea>
    </format>
    <format dxfId="224">
      <pivotArea dataOnly="0" labelOnly="1" outline="0" fieldPosition="0">
        <references count="4">
          <reference field="1" count="1" selected="0">
            <x v="4"/>
          </reference>
          <reference field="3" count="1" selected="0">
            <x v="21"/>
          </reference>
          <reference field="4" count="1">
            <x v="15"/>
          </reference>
          <reference field="6" count="1" selected="0">
            <x v="5"/>
          </reference>
        </references>
      </pivotArea>
    </format>
    <format dxfId="223">
      <pivotArea dataOnly="0" labelOnly="1" outline="0" fieldPosition="0">
        <references count="4">
          <reference field="1" count="1" selected="0">
            <x v="4"/>
          </reference>
          <reference field="3" count="1" selected="0">
            <x v="22"/>
          </reference>
          <reference field="4" count="1">
            <x v="41"/>
          </reference>
          <reference field="6" count="1" selected="0">
            <x v="23"/>
          </reference>
        </references>
      </pivotArea>
    </format>
    <format dxfId="222">
      <pivotArea dataOnly="0" labelOnly="1" outline="0" fieldPosition="0">
        <references count="4">
          <reference field="1" count="1" selected="0">
            <x v="4"/>
          </reference>
          <reference field="3" count="1" selected="0">
            <x v="24"/>
          </reference>
          <reference field="4" count="1">
            <x v="24"/>
          </reference>
          <reference field="6" count="1" selected="0">
            <x v="10"/>
          </reference>
        </references>
      </pivotArea>
    </format>
    <format dxfId="221">
      <pivotArea dataOnly="0" labelOnly="1" outline="0" fieldPosition="0">
        <references count="4">
          <reference field="1" count="1" selected="0">
            <x v="4"/>
          </reference>
          <reference field="3" count="1" selected="0">
            <x v="27"/>
          </reference>
          <reference field="4" count="1">
            <x v="24"/>
          </reference>
          <reference field="6" count="1" selected="0">
            <x v="28"/>
          </reference>
        </references>
      </pivotArea>
    </format>
    <format dxfId="220">
      <pivotArea dataOnly="0" labelOnly="1" outline="0" fieldPosition="0">
        <references count="4">
          <reference field="1" count="1" selected="0">
            <x v="4"/>
          </reference>
          <reference field="3" count="1" selected="0">
            <x v="30"/>
          </reference>
          <reference field="4" count="1">
            <x v="24"/>
          </reference>
          <reference field="6" count="1" selected="0">
            <x v="16"/>
          </reference>
        </references>
      </pivotArea>
    </format>
    <format dxfId="219">
      <pivotArea dataOnly="0" labelOnly="1" outline="0" fieldPosition="0">
        <references count="4">
          <reference field="1" count="1" selected="0">
            <x v="4"/>
          </reference>
          <reference field="3" count="1" selected="0">
            <x v="47"/>
          </reference>
          <reference field="4" count="1">
            <x v="4"/>
          </reference>
          <reference field="6" count="1" selected="0">
            <x v="4"/>
          </reference>
        </references>
      </pivotArea>
    </format>
    <format dxfId="218">
      <pivotArea dataOnly="0" labelOnly="1" outline="0" fieldPosition="0">
        <references count="4">
          <reference field="1" count="1" selected="0">
            <x v="4"/>
          </reference>
          <reference field="3" count="1" selected="0">
            <x v="51"/>
          </reference>
          <reference field="4" count="1">
            <x v="24"/>
          </reference>
          <reference field="6" count="1" selected="0">
            <x v="17"/>
          </reference>
        </references>
      </pivotArea>
    </format>
    <format dxfId="217">
      <pivotArea dataOnly="0" labelOnly="1" outline="0" fieldPosition="0">
        <references count="4">
          <reference field="1" count="1" selected="0">
            <x v="5"/>
          </reference>
          <reference field="3" count="1" selected="0">
            <x v="0"/>
          </reference>
          <reference field="4" count="1">
            <x v="23"/>
          </reference>
          <reference field="6" count="1" selected="0">
            <x v="45"/>
          </reference>
        </references>
      </pivotArea>
    </format>
    <format dxfId="216">
      <pivotArea dataOnly="0" labelOnly="1" outline="0" fieldPosition="0">
        <references count="4">
          <reference field="1" count="1" selected="0">
            <x v="5"/>
          </reference>
          <reference field="3" count="1" selected="0">
            <x v="3"/>
          </reference>
          <reference field="4" count="1">
            <x v="4"/>
          </reference>
          <reference field="6" count="1" selected="0">
            <x v="34"/>
          </reference>
        </references>
      </pivotArea>
    </format>
    <format dxfId="215">
      <pivotArea dataOnly="0" labelOnly="1" outline="0" fieldPosition="0">
        <references count="4">
          <reference field="1" count="1" selected="0">
            <x v="5"/>
          </reference>
          <reference field="3" count="1" selected="0">
            <x v="11"/>
          </reference>
          <reference field="4" count="1">
            <x v="36"/>
          </reference>
          <reference field="6" count="1" selected="0">
            <x v="37"/>
          </reference>
        </references>
      </pivotArea>
    </format>
    <format dxfId="214">
      <pivotArea dataOnly="0" labelOnly="1" outline="0" fieldPosition="0">
        <references count="4">
          <reference field="1" count="1" selected="0">
            <x v="5"/>
          </reference>
          <reference field="3" count="1" selected="0">
            <x v="20"/>
          </reference>
          <reference field="4" count="1">
            <x v="47"/>
          </reference>
          <reference field="6" count="1" selected="0">
            <x v="1"/>
          </reference>
        </references>
      </pivotArea>
    </format>
    <format dxfId="213">
      <pivotArea dataOnly="0" labelOnly="1" outline="0" fieldPosition="0">
        <references count="4">
          <reference field="1" count="1" selected="0">
            <x v="5"/>
          </reference>
          <reference field="3" count="1" selected="0">
            <x v="21"/>
          </reference>
          <reference field="4" count="1">
            <x v="15"/>
          </reference>
          <reference field="6" count="1" selected="0">
            <x v="5"/>
          </reference>
        </references>
      </pivotArea>
    </format>
    <format dxfId="212">
      <pivotArea dataOnly="0" labelOnly="1" outline="0" fieldPosition="0">
        <references count="4">
          <reference field="1" count="1" selected="0">
            <x v="5"/>
          </reference>
          <reference field="3" count="1" selected="0">
            <x v="22"/>
          </reference>
          <reference field="4" count="1">
            <x v="41"/>
          </reference>
          <reference field="6" count="1" selected="0">
            <x v="23"/>
          </reference>
        </references>
      </pivotArea>
    </format>
    <format dxfId="211">
      <pivotArea dataOnly="0" labelOnly="1" outline="0" fieldPosition="0">
        <references count="4">
          <reference field="1" count="1" selected="0">
            <x v="5"/>
          </reference>
          <reference field="3" count="1" selected="0">
            <x v="24"/>
          </reference>
          <reference field="4" count="1">
            <x v="24"/>
          </reference>
          <reference field="6" count="1" selected="0">
            <x v="10"/>
          </reference>
        </references>
      </pivotArea>
    </format>
    <format dxfId="210">
      <pivotArea dataOnly="0" labelOnly="1" outline="0" fieldPosition="0">
        <references count="4">
          <reference field="1" count="1" selected="0">
            <x v="5"/>
          </reference>
          <reference field="3" count="1" selected="0">
            <x v="27"/>
          </reference>
          <reference field="4" count="1">
            <x v="24"/>
          </reference>
          <reference field="6" count="1" selected="0">
            <x v="28"/>
          </reference>
        </references>
      </pivotArea>
    </format>
    <format dxfId="209">
      <pivotArea dataOnly="0" labelOnly="1" outline="0" fieldPosition="0">
        <references count="4">
          <reference field="1" count="1" selected="0">
            <x v="5"/>
          </reference>
          <reference field="3" count="1" selected="0">
            <x v="30"/>
          </reference>
          <reference field="4" count="1">
            <x v="24"/>
          </reference>
          <reference field="6" count="1" selected="0">
            <x v="16"/>
          </reference>
        </references>
      </pivotArea>
    </format>
    <format dxfId="208">
      <pivotArea dataOnly="0" labelOnly="1" outline="0" fieldPosition="0">
        <references count="4">
          <reference field="1" count="1" selected="0">
            <x v="5"/>
          </reference>
          <reference field="3" count="1" selected="0">
            <x v="47"/>
          </reference>
          <reference field="4" count="1">
            <x v="4"/>
          </reference>
          <reference field="6" count="1" selected="0">
            <x v="4"/>
          </reference>
        </references>
      </pivotArea>
    </format>
    <format dxfId="207">
      <pivotArea dataOnly="0" labelOnly="1" outline="0" fieldPosition="0">
        <references count="4">
          <reference field="1" count="1" selected="0">
            <x v="5"/>
          </reference>
          <reference field="3" count="1" selected="0">
            <x v="51"/>
          </reference>
          <reference field="4" count="1">
            <x v="23"/>
          </reference>
          <reference field="6" count="1" selected="0">
            <x v="17"/>
          </reference>
        </references>
      </pivotArea>
    </format>
    <format dxfId="206">
      <pivotArea dataOnly="0" labelOnly="1" outline="0" fieldPosition="0">
        <references count="4">
          <reference field="1" count="1" selected="0">
            <x v="6"/>
          </reference>
          <reference field="3" count="1" selected="0">
            <x v="6"/>
          </reference>
          <reference field="4" count="1">
            <x v="21"/>
          </reference>
          <reference field="6" count="1" selected="0">
            <x v="9"/>
          </reference>
        </references>
      </pivotArea>
    </format>
    <format dxfId="205">
      <pivotArea dataOnly="0" labelOnly="1" outline="0" fieldPosition="0">
        <references count="4">
          <reference field="1" count="1" selected="0">
            <x v="6"/>
          </reference>
          <reference field="3" count="1" selected="0">
            <x v="7"/>
          </reference>
          <reference field="4" count="1">
            <x v="24"/>
          </reference>
          <reference field="6" count="1" selected="0">
            <x v="46"/>
          </reference>
        </references>
      </pivotArea>
    </format>
    <format dxfId="204">
      <pivotArea dataOnly="0" labelOnly="1" outline="0" fieldPosition="0">
        <references count="4">
          <reference field="1" count="1" selected="0">
            <x v="6"/>
          </reference>
          <reference field="3" count="1" selected="0">
            <x v="14"/>
          </reference>
          <reference field="4" count="1">
            <x v="27"/>
          </reference>
          <reference field="6" count="1" selected="0">
            <x v="27"/>
          </reference>
        </references>
      </pivotArea>
    </format>
    <format dxfId="203">
      <pivotArea dataOnly="0" labelOnly="1" outline="0" fieldPosition="0">
        <references count="4">
          <reference field="1" count="1" selected="0">
            <x v="6"/>
          </reference>
          <reference field="3" count="1" selected="0">
            <x v="16"/>
          </reference>
          <reference field="4" count="1">
            <x v="15"/>
          </reference>
          <reference field="6" count="1" selected="0">
            <x v="24"/>
          </reference>
        </references>
      </pivotArea>
    </format>
    <format dxfId="202">
      <pivotArea dataOnly="0" labelOnly="1" outline="0" fieldPosition="0">
        <references count="4">
          <reference field="1" count="1" selected="0">
            <x v="6"/>
          </reference>
          <reference field="3" count="1" selected="0">
            <x v="18"/>
          </reference>
          <reference field="4" count="1">
            <x v="24"/>
          </reference>
          <reference field="6" count="1" selected="0">
            <x v="19"/>
          </reference>
        </references>
      </pivotArea>
    </format>
    <format dxfId="201">
      <pivotArea dataOnly="0" labelOnly="1" outline="0" fieldPosition="0">
        <references count="4">
          <reference field="1" count="1" selected="0">
            <x v="6"/>
          </reference>
          <reference field="3" count="1" selected="0">
            <x v="19"/>
          </reference>
          <reference field="4" count="1">
            <x v="24"/>
          </reference>
          <reference field="6" count="1" selected="0">
            <x v="21"/>
          </reference>
        </references>
      </pivotArea>
    </format>
    <format dxfId="200">
      <pivotArea dataOnly="0" labelOnly="1" outline="0" fieldPosition="0">
        <references count="4">
          <reference field="1" count="1" selected="0">
            <x v="6"/>
          </reference>
          <reference field="3" count="1" selected="0">
            <x v="25"/>
          </reference>
          <reference field="4" count="1">
            <x v="32"/>
          </reference>
          <reference field="6" count="1" selected="0">
            <x v="2"/>
          </reference>
        </references>
      </pivotArea>
    </format>
    <format dxfId="199">
      <pivotArea dataOnly="0" labelOnly="1" outline="0" fieldPosition="0">
        <references count="4">
          <reference field="1" count="1" selected="0">
            <x v="6"/>
          </reference>
          <reference field="3" count="1" selected="0">
            <x v="27"/>
          </reference>
          <reference field="4" count="1">
            <x v="15"/>
          </reference>
          <reference field="6" count="1" selected="0">
            <x v="28"/>
          </reference>
        </references>
      </pivotArea>
    </format>
    <format dxfId="198">
      <pivotArea dataOnly="0" labelOnly="1" outline="0" fieldPosition="0">
        <references count="4">
          <reference field="1" count="1" selected="0">
            <x v="6"/>
          </reference>
          <reference field="3" count="1" selected="0">
            <x v="29"/>
          </reference>
          <reference field="4" count="1">
            <x v="21"/>
          </reference>
          <reference field="6" count="1" selected="0">
            <x v="3"/>
          </reference>
        </references>
      </pivotArea>
    </format>
    <format dxfId="197">
      <pivotArea dataOnly="0" labelOnly="1" outline="0" fieldPosition="0">
        <references count="4">
          <reference field="1" count="1" selected="0">
            <x v="6"/>
          </reference>
          <reference field="3" count="1" selected="0">
            <x v="30"/>
          </reference>
          <reference field="4" count="1">
            <x v="21"/>
          </reference>
          <reference field="6" count="1" selected="0">
            <x v="16"/>
          </reference>
        </references>
      </pivotArea>
    </format>
    <format dxfId="196">
      <pivotArea dataOnly="0" labelOnly="1" outline="0" fieldPosition="0">
        <references count="4">
          <reference field="1" count="1" selected="0">
            <x v="6"/>
          </reference>
          <reference field="3" count="1" selected="0">
            <x v="35"/>
          </reference>
          <reference field="4" count="1">
            <x v="15"/>
          </reference>
          <reference field="6" count="1" selected="0">
            <x v="39"/>
          </reference>
        </references>
      </pivotArea>
    </format>
    <format dxfId="195">
      <pivotArea dataOnly="0" labelOnly="1" outline="0" fieldPosition="0">
        <references count="4">
          <reference field="1" count="1" selected="0">
            <x v="6"/>
          </reference>
          <reference field="3" count="1" selected="0">
            <x v="41"/>
          </reference>
          <reference field="4" count="1">
            <x v="15"/>
          </reference>
          <reference field="6" count="1" selected="0">
            <x v="0"/>
          </reference>
        </references>
      </pivotArea>
    </format>
    <format dxfId="194">
      <pivotArea dataOnly="0" labelOnly="1" outline="0" fieldPosition="0">
        <references count="4">
          <reference field="1" count="1" selected="0">
            <x v="6"/>
          </reference>
          <reference field="3" count="1" selected="0">
            <x v="44"/>
          </reference>
          <reference field="4" count="1">
            <x v="24"/>
          </reference>
          <reference field="6" count="1" selected="0">
            <x v="8"/>
          </reference>
        </references>
      </pivotArea>
    </format>
    <format dxfId="193">
      <pivotArea dataOnly="0" labelOnly="1" outline="0" fieldPosition="0">
        <references count="4">
          <reference field="1" count="1" selected="0">
            <x v="6"/>
          </reference>
          <reference field="3" count="1" selected="0">
            <x v="45"/>
          </reference>
          <reference field="4" count="1">
            <x v="15"/>
          </reference>
          <reference field="6" count="1" selected="0">
            <x v="13"/>
          </reference>
        </references>
      </pivotArea>
    </format>
    <format dxfId="192">
      <pivotArea dataOnly="0" labelOnly="1" outline="0" fieldPosition="0">
        <references count="4">
          <reference field="1" count="1" selected="0">
            <x v="6"/>
          </reference>
          <reference field="3" count="1" selected="0">
            <x v="48"/>
          </reference>
          <reference field="4" count="1">
            <x v="39"/>
          </reference>
          <reference field="6" count="1" selected="0">
            <x v="22"/>
          </reference>
        </references>
      </pivotArea>
    </format>
    <format dxfId="191">
      <pivotArea dataOnly="0" labelOnly="1" outline="0" fieldPosition="0">
        <references count="4">
          <reference field="1" count="1" selected="0">
            <x v="6"/>
          </reference>
          <reference field="3" count="1" selected="0">
            <x v="52"/>
          </reference>
          <reference field="4" count="1">
            <x v="26"/>
          </reference>
          <reference field="6" count="1" selected="0">
            <x v="25"/>
          </reference>
        </references>
      </pivotArea>
    </format>
    <format dxfId="190">
      <pivotArea dataOnly="0" labelOnly="1" outline="0" fieldPosition="0">
        <references count="4">
          <reference field="1" count="1" selected="0">
            <x v="7"/>
          </reference>
          <reference field="3" count="1" selected="0">
            <x v="22"/>
          </reference>
          <reference field="4" count="1">
            <x v="41"/>
          </reference>
          <reference field="6" count="1" selected="0">
            <x v="23"/>
          </reference>
        </references>
      </pivotArea>
    </format>
    <format dxfId="189">
      <pivotArea dataOnly="0" labelOnly="1" outline="0" fieldPosition="0">
        <references count="4">
          <reference field="1" count="1" selected="0">
            <x v="7"/>
          </reference>
          <reference field="3" count="1" selected="0">
            <x v="24"/>
          </reference>
          <reference field="4" count="1">
            <x v="24"/>
          </reference>
          <reference field="6" count="1" selected="0">
            <x v="10"/>
          </reference>
        </references>
      </pivotArea>
    </format>
    <format dxfId="188">
      <pivotArea dataOnly="0" labelOnly="1" outline="0" fieldPosition="0">
        <references count="4">
          <reference field="1" count="1" selected="0">
            <x v="7"/>
          </reference>
          <reference field="3" count="1" selected="0">
            <x v="27"/>
          </reference>
          <reference field="4" count="1">
            <x v="24"/>
          </reference>
          <reference field="6" count="1" selected="0">
            <x v="28"/>
          </reference>
        </references>
      </pivotArea>
    </format>
    <format dxfId="187">
      <pivotArea dataOnly="0" labelOnly="1" outline="0" fieldPosition="0">
        <references count="4">
          <reference field="1" count="1" selected="0">
            <x v="7"/>
          </reference>
          <reference field="3" count="1" selected="0">
            <x v="30"/>
          </reference>
          <reference field="4" count="1">
            <x v="24"/>
          </reference>
          <reference field="6" count="1" selected="0">
            <x v="16"/>
          </reference>
        </references>
      </pivotArea>
    </format>
    <format dxfId="186">
      <pivotArea dataOnly="0" labelOnly="1" outline="0" fieldPosition="0">
        <references count="4">
          <reference field="1" count="1" selected="0">
            <x v="7"/>
          </reference>
          <reference field="3" count="1" selected="0">
            <x v="34"/>
          </reference>
          <reference field="4" count="1">
            <x v="34"/>
          </reference>
          <reference field="6" count="1" selected="0">
            <x v="44"/>
          </reference>
        </references>
      </pivotArea>
    </format>
    <format dxfId="185">
      <pivotArea dataOnly="0" labelOnly="1" outline="0" fieldPosition="0">
        <references count="4">
          <reference field="1" count="1" selected="0">
            <x v="8"/>
          </reference>
          <reference field="3" count="1" selected="0">
            <x v="4"/>
          </reference>
          <reference field="4" count="1">
            <x v="24"/>
          </reference>
          <reference field="6" count="1" selected="0">
            <x v="41"/>
          </reference>
        </references>
      </pivotArea>
    </format>
    <format dxfId="184">
      <pivotArea dataOnly="0" labelOnly="1" outline="0" fieldPosition="0">
        <references count="4">
          <reference field="1" count="1" selected="0">
            <x v="8"/>
          </reference>
          <reference field="3" count="1" selected="0">
            <x v="11"/>
          </reference>
          <reference field="4" count="1">
            <x v="30"/>
          </reference>
          <reference field="6" count="1" selected="0">
            <x v="37"/>
          </reference>
        </references>
      </pivotArea>
    </format>
    <format dxfId="183">
      <pivotArea dataOnly="0" labelOnly="1" outline="0" fieldPosition="0">
        <references count="4">
          <reference field="1" count="1" selected="0">
            <x v="8"/>
          </reference>
          <reference field="3" count="1" selected="0">
            <x v="21"/>
          </reference>
          <reference field="4" count="1">
            <x v="15"/>
          </reference>
          <reference field="6" count="1" selected="0">
            <x v="5"/>
          </reference>
        </references>
      </pivotArea>
    </format>
    <format dxfId="182">
      <pivotArea dataOnly="0" labelOnly="1" outline="0" fieldPosition="0">
        <references count="4">
          <reference field="1" count="1" selected="0">
            <x v="8"/>
          </reference>
          <reference field="3" count="1" selected="0">
            <x v="26"/>
          </reference>
          <reference field="4" count="1">
            <x v="36"/>
          </reference>
          <reference field="6" count="1" selected="0">
            <x v="18"/>
          </reference>
        </references>
      </pivotArea>
    </format>
    <format dxfId="181">
      <pivotArea dataOnly="0" labelOnly="1" outline="0" fieldPosition="0">
        <references count="4">
          <reference field="1" count="1" selected="0">
            <x v="8"/>
          </reference>
          <reference field="3" count="1" selected="0">
            <x v="31"/>
          </reference>
          <reference field="4" count="1">
            <x v="28"/>
          </reference>
          <reference field="6" count="1" selected="0">
            <x v="42"/>
          </reference>
        </references>
      </pivotArea>
    </format>
    <format dxfId="180">
      <pivotArea dataOnly="0" labelOnly="1" outline="0" fieldPosition="0">
        <references count="4">
          <reference field="1" count="1" selected="0">
            <x v="8"/>
          </reference>
          <reference field="3" count="1" selected="0">
            <x v="38"/>
          </reference>
          <reference field="4" count="1">
            <x v="21"/>
          </reference>
          <reference field="6" count="1" selected="0">
            <x v="48"/>
          </reference>
        </references>
      </pivotArea>
    </format>
    <format dxfId="179">
      <pivotArea dataOnly="0" labelOnly="1" outline="0" fieldPosition="0">
        <references count="4">
          <reference field="1" count="1" selected="0">
            <x v="8"/>
          </reference>
          <reference field="3" count="1" selected="0">
            <x v="42"/>
          </reference>
          <reference field="4" count="1">
            <x v="42"/>
          </reference>
          <reference field="6" count="1" selected="0">
            <x v="11"/>
          </reference>
        </references>
      </pivotArea>
    </format>
    <format dxfId="178">
      <pivotArea dataOnly="0" labelOnly="1" outline="0" fieldPosition="0">
        <references count="4">
          <reference field="1" count="1" selected="0">
            <x v="8"/>
          </reference>
          <reference field="3" count="1" selected="0">
            <x v="43"/>
          </reference>
          <reference field="4" count="1">
            <x v="28"/>
          </reference>
          <reference field="6" count="1" selected="0">
            <x v="26"/>
          </reference>
        </references>
      </pivotArea>
    </format>
    <format dxfId="177">
      <pivotArea dataOnly="0" labelOnly="1" outline="0" fieldPosition="0">
        <references count="4">
          <reference field="1" count="1" selected="0">
            <x v="8"/>
          </reference>
          <reference field="3" count="1" selected="0">
            <x v="53"/>
          </reference>
          <reference field="4" count="1">
            <x v="24"/>
          </reference>
          <reference field="6" count="1" selected="0">
            <x v="38"/>
          </reference>
        </references>
      </pivotArea>
    </format>
    <format dxfId="176">
      <pivotArea dataOnly="0" labelOnly="1" outline="0" fieldPosition="0">
        <references count="4">
          <reference field="1" count="1" selected="0">
            <x v="9"/>
          </reference>
          <reference field="3" count="1" selected="0">
            <x v="21"/>
          </reference>
          <reference field="4" count="1">
            <x v="15"/>
          </reference>
          <reference field="6" count="1" selected="0">
            <x v="5"/>
          </reference>
        </references>
      </pivotArea>
    </format>
    <format dxfId="175">
      <pivotArea dataOnly="0" labelOnly="1" outline="0" fieldPosition="0">
        <references count="4">
          <reference field="1" count="1" selected="0">
            <x v="9"/>
          </reference>
          <reference field="3" count="1" selected="0">
            <x v="31"/>
          </reference>
          <reference field="4" count="1">
            <x v="37"/>
          </reference>
          <reference field="6" count="1" selected="0">
            <x v="42"/>
          </reference>
        </references>
      </pivotArea>
    </format>
    <format dxfId="174">
      <pivotArea dataOnly="0" labelOnly="1" outline="0" fieldPosition="0">
        <references count="4">
          <reference field="1" count="1" selected="0">
            <x v="9"/>
          </reference>
          <reference field="3" count="1" selected="0">
            <x v="42"/>
          </reference>
          <reference field="4" count="1">
            <x v="42"/>
          </reference>
          <reference field="6" count="1" selected="0">
            <x v="11"/>
          </reference>
        </references>
      </pivotArea>
    </format>
    <format dxfId="173">
      <pivotArea dataOnly="0" labelOnly="1" outline="0" fieldPosition="0">
        <references count="4">
          <reference field="1" count="1" selected="0">
            <x v="9"/>
          </reference>
          <reference field="3" count="1" selected="0">
            <x v="43"/>
          </reference>
          <reference field="4" count="1">
            <x v="31"/>
          </reference>
          <reference field="6" count="1" selected="0">
            <x v="26"/>
          </reference>
        </references>
      </pivotArea>
    </format>
    <format dxfId="172">
      <pivotArea dataOnly="0" labelOnly="1" outline="0" fieldPosition="0">
        <references count="4">
          <reference field="1" count="1" selected="0">
            <x v="10"/>
          </reference>
          <reference field="3" count="1" selected="0">
            <x v="21"/>
          </reference>
          <reference field="4" count="1">
            <x v="15"/>
          </reference>
          <reference field="6" count="1" selected="0">
            <x v="5"/>
          </reference>
        </references>
      </pivotArea>
    </format>
    <format dxfId="171">
      <pivotArea dataOnly="0" labelOnly="1" outline="0" fieldPosition="0">
        <references count="4">
          <reference field="1" count="1" selected="0">
            <x v="10"/>
          </reference>
          <reference field="3" count="1" selected="0">
            <x v="31"/>
          </reference>
          <reference field="4" count="1">
            <x v="35"/>
          </reference>
          <reference field="6" count="1" selected="0">
            <x v="42"/>
          </reference>
        </references>
      </pivotArea>
    </format>
    <format dxfId="170">
      <pivotArea dataOnly="0" labelOnly="1" outline="0" fieldPosition="0">
        <references count="4">
          <reference field="1" count="1" selected="0">
            <x v="10"/>
          </reference>
          <reference field="3" count="1" selected="0">
            <x v="40"/>
          </reference>
          <reference field="4" count="1">
            <x v="28"/>
          </reference>
          <reference field="6" count="1" selected="0">
            <x v="49"/>
          </reference>
        </references>
      </pivotArea>
    </format>
    <format dxfId="169">
      <pivotArea dataOnly="0" labelOnly="1" outline="0" fieldPosition="0">
        <references count="4">
          <reference field="1" count="1" selected="0">
            <x v="10"/>
          </reference>
          <reference field="3" count="1" selected="0">
            <x v="42"/>
          </reference>
          <reference field="4" count="1">
            <x v="42"/>
          </reference>
          <reference field="6" count="1" selected="0">
            <x v="11"/>
          </reference>
        </references>
      </pivotArea>
    </format>
    <format dxfId="168">
      <pivotArea dataOnly="0" labelOnly="1" outline="0" fieldPosition="0">
        <references count="4">
          <reference field="1" count="1" selected="0">
            <x v="10"/>
          </reference>
          <reference field="3" count="1" selected="0">
            <x v="43"/>
          </reference>
          <reference field="4" count="1">
            <x v="31"/>
          </reference>
          <reference field="6" count="1" selected="0">
            <x v="26"/>
          </reference>
        </references>
      </pivotArea>
    </format>
    <format dxfId="167">
      <pivotArea dataOnly="0" labelOnly="1" outline="0" fieldPosition="0">
        <references count="4">
          <reference field="1" count="1" selected="0">
            <x v="11"/>
          </reference>
          <reference field="3" count="1" selected="0">
            <x v="21"/>
          </reference>
          <reference field="4" count="1">
            <x v="15"/>
          </reference>
          <reference field="6" count="1" selected="0">
            <x v="5"/>
          </reference>
        </references>
      </pivotArea>
    </format>
    <format dxfId="166">
      <pivotArea dataOnly="0" labelOnly="1" outline="0" fieldPosition="0">
        <references count="4">
          <reference field="1" count="1" selected="0">
            <x v="11"/>
          </reference>
          <reference field="3" count="1" selected="0">
            <x v="31"/>
          </reference>
          <reference field="4" count="1">
            <x v="35"/>
          </reference>
          <reference field="6" count="1" selected="0">
            <x v="42"/>
          </reference>
        </references>
      </pivotArea>
    </format>
    <format dxfId="165">
      <pivotArea dataOnly="0" labelOnly="1" outline="0" fieldPosition="0">
        <references count="4">
          <reference field="1" count="1" selected="0">
            <x v="11"/>
          </reference>
          <reference field="3" count="1" selected="0">
            <x v="42"/>
          </reference>
          <reference field="4" count="1">
            <x v="42"/>
          </reference>
          <reference field="6" count="1" selected="0">
            <x v="11"/>
          </reference>
        </references>
      </pivotArea>
    </format>
    <format dxfId="164">
      <pivotArea dataOnly="0" labelOnly="1" outline="0" fieldPosition="0">
        <references count="4">
          <reference field="1" count="1" selected="0">
            <x v="11"/>
          </reference>
          <reference field="3" count="1" selected="0">
            <x v="43"/>
          </reference>
          <reference field="4" count="1">
            <x v="31"/>
          </reference>
          <reference field="6" count="1" selected="0">
            <x v="26"/>
          </reference>
        </references>
      </pivotArea>
    </format>
    <format dxfId="163">
      <pivotArea dataOnly="0" labelOnly="1" outline="0" fieldPosition="0">
        <references count="4">
          <reference field="1" count="1" selected="0">
            <x v="11"/>
          </reference>
          <reference field="3" count="1" selected="0">
            <x v="46"/>
          </reference>
          <reference field="4" count="1">
            <x v="26"/>
          </reference>
          <reference field="6" count="1" selected="0">
            <x v="49"/>
          </reference>
        </references>
      </pivotArea>
    </format>
    <format dxfId="162">
      <pivotArea dataOnly="0" labelOnly="1" outline="0" fieldPosition="0">
        <references count="4">
          <reference field="1" count="1" selected="0">
            <x v="12"/>
          </reference>
          <reference field="3" count="1" selected="0">
            <x v="14"/>
          </reference>
          <reference field="4" count="1">
            <x v="28"/>
          </reference>
          <reference field="6" count="1" selected="0">
            <x v="27"/>
          </reference>
        </references>
      </pivotArea>
    </format>
    <format dxfId="161">
      <pivotArea dataOnly="0" labelOnly="1" outline="0" fieldPosition="0">
        <references count="4">
          <reference field="1" count="1" selected="0">
            <x v="12"/>
          </reference>
          <reference field="3" count="1" selected="0">
            <x v="21"/>
          </reference>
          <reference field="4" count="1">
            <x v="15"/>
          </reference>
          <reference field="6" count="1" selected="0">
            <x v="5"/>
          </reference>
        </references>
      </pivotArea>
    </format>
    <format dxfId="160">
      <pivotArea dataOnly="0" labelOnly="1" outline="0" fieldPosition="0">
        <references count="4">
          <reference field="1" count="1" selected="0">
            <x v="12"/>
          </reference>
          <reference field="3" count="1" selected="0">
            <x v="31"/>
          </reference>
          <reference field="4" count="1">
            <x v="35"/>
          </reference>
          <reference field="6" count="1" selected="0">
            <x v="42"/>
          </reference>
        </references>
      </pivotArea>
    </format>
    <format dxfId="159">
      <pivotArea dataOnly="0" labelOnly="1" outline="0" fieldPosition="0">
        <references count="4">
          <reference field="1" count="1" selected="0">
            <x v="12"/>
          </reference>
          <reference field="3" count="1" selected="0">
            <x v="32"/>
          </reference>
          <reference field="4" count="1">
            <x v="21"/>
          </reference>
          <reference field="6" count="1" selected="0">
            <x v="32"/>
          </reference>
        </references>
      </pivotArea>
    </format>
    <format dxfId="158">
      <pivotArea dataOnly="0" labelOnly="1" outline="0" fieldPosition="0">
        <references count="4">
          <reference field="1" count="1" selected="0">
            <x v="12"/>
          </reference>
          <reference field="3" count="1" selected="0">
            <x v="42"/>
          </reference>
          <reference field="4" count="1">
            <x v="42"/>
          </reference>
          <reference field="6" count="1" selected="0">
            <x v="11"/>
          </reference>
        </references>
      </pivotArea>
    </format>
    <format dxfId="157">
      <pivotArea dataOnly="0" labelOnly="1" outline="0" fieldPosition="0">
        <references count="4">
          <reference field="1" count="1" selected="0">
            <x v="12"/>
          </reference>
          <reference field="3" count="1" selected="0">
            <x v="43"/>
          </reference>
          <reference field="4" count="1">
            <x v="31"/>
          </reference>
          <reference field="6" count="1" selected="0">
            <x v="26"/>
          </reference>
        </references>
      </pivotArea>
    </format>
    <format dxfId="156">
      <pivotArea dataOnly="0" labelOnly="1" outline="0" fieldPosition="0">
        <references count="4">
          <reference field="1" count="1" selected="0">
            <x v="12"/>
          </reference>
          <reference field="3" count="1" selected="0">
            <x v="44"/>
          </reference>
          <reference field="4" count="1">
            <x v="28"/>
          </reference>
          <reference field="6" count="1" selected="0">
            <x v="8"/>
          </reference>
        </references>
      </pivotArea>
    </format>
    <format dxfId="155">
      <pivotArea dataOnly="0" labelOnly="1" outline="0" fieldPosition="0">
        <references count="4">
          <reference field="1" count="1" selected="0">
            <x v="12"/>
          </reference>
          <reference field="3" count="1" selected="0">
            <x v="53"/>
          </reference>
          <reference field="4" count="1">
            <x v="28"/>
          </reference>
          <reference field="6" count="1" selected="0">
            <x v="38"/>
          </reference>
        </references>
      </pivotArea>
    </format>
    <format dxfId="154">
      <pivotArea dataOnly="0" labelOnly="1" outline="0" fieldPosition="0">
        <references count="4">
          <reference field="1" count="1" selected="0">
            <x v="13"/>
          </reference>
          <reference field="3" count="1" selected="0">
            <x v="21"/>
          </reference>
          <reference field="4" count="1">
            <x v="15"/>
          </reference>
          <reference field="6" count="1" selected="0">
            <x v="5"/>
          </reference>
        </references>
      </pivotArea>
    </format>
    <format dxfId="153">
      <pivotArea dataOnly="0" labelOnly="1" outline="0" fieldPosition="0">
        <references count="4">
          <reference field="1" count="1" selected="0">
            <x v="13"/>
          </reference>
          <reference field="3" count="1" selected="0">
            <x v="31"/>
          </reference>
          <reference field="4" count="1">
            <x v="35"/>
          </reference>
          <reference field="6" count="1" selected="0">
            <x v="42"/>
          </reference>
        </references>
      </pivotArea>
    </format>
    <format dxfId="152">
      <pivotArea dataOnly="0" labelOnly="1" outline="0" fieldPosition="0">
        <references count="4">
          <reference field="1" count="1" selected="0">
            <x v="13"/>
          </reference>
          <reference field="3" count="1" selected="0">
            <x v="42"/>
          </reference>
          <reference field="4" count="1">
            <x v="42"/>
          </reference>
          <reference field="6" count="1" selected="0">
            <x v="11"/>
          </reference>
        </references>
      </pivotArea>
    </format>
    <format dxfId="151">
      <pivotArea dataOnly="0" labelOnly="1" outline="0" fieldPosition="0">
        <references count="4">
          <reference field="1" count="1" selected="0">
            <x v="13"/>
          </reference>
          <reference field="3" count="1" selected="0">
            <x v="43"/>
          </reference>
          <reference field="4" count="1">
            <x v="31"/>
          </reference>
          <reference field="6" count="1" selected="0">
            <x v="26"/>
          </reference>
        </references>
      </pivotArea>
    </format>
    <format dxfId="150">
      <pivotArea dataOnly="0" labelOnly="1" outline="0" fieldPosition="0">
        <references count="4">
          <reference field="1" count="1" selected="0">
            <x v="13"/>
          </reference>
          <reference field="3" count="1" selected="0">
            <x v="49"/>
          </reference>
          <reference field="4" count="1">
            <x v="35"/>
          </reference>
          <reference field="6" count="1" selected="0">
            <x v="36"/>
          </reference>
        </references>
      </pivotArea>
    </format>
    <format dxfId="149">
      <pivotArea dataOnly="0" labelOnly="1" outline="0" fieldPosition="0">
        <references count="4">
          <reference field="1" count="1" selected="0">
            <x v="14"/>
          </reference>
          <reference field="3" count="1" selected="0">
            <x v="3"/>
          </reference>
          <reference field="4" count="1">
            <x v="4"/>
          </reference>
          <reference field="6" count="1" selected="0">
            <x v="34"/>
          </reference>
        </references>
      </pivotArea>
    </format>
    <format dxfId="148">
      <pivotArea dataOnly="0" labelOnly="1" outline="0" fieldPosition="0">
        <references count="4">
          <reference field="1" count="1" selected="0">
            <x v="14"/>
          </reference>
          <reference field="3" count="1" selected="0">
            <x v="20"/>
          </reference>
          <reference field="4" count="1">
            <x v="48"/>
          </reference>
          <reference field="6" count="1" selected="0">
            <x v="1"/>
          </reference>
        </references>
      </pivotArea>
    </format>
    <format dxfId="147">
      <pivotArea dataOnly="0" labelOnly="1" outline="0" fieldPosition="0">
        <references count="4">
          <reference field="1" count="1" selected="0">
            <x v="14"/>
          </reference>
          <reference field="3" count="1" selected="0">
            <x v="21"/>
          </reference>
          <reference field="4" count="1">
            <x v="15"/>
          </reference>
          <reference field="6" count="1" selected="0">
            <x v="5"/>
          </reference>
        </references>
      </pivotArea>
    </format>
    <format dxfId="146">
      <pivotArea dataOnly="0" labelOnly="1" outline="0" fieldPosition="0">
        <references count="4">
          <reference field="1" count="1" selected="0">
            <x v="14"/>
          </reference>
          <reference field="3" count="1" selected="0">
            <x v="22"/>
          </reference>
          <reference field="4" count="1">
            <x v="41"/>
          </reference>
          <reference field="6" count="1" selected="0">
            <x v="23"/>
          </reference>
        </references>
      </pivotArea>
    </format>
    <format dxfId="145">
      <pivotArea dataOnly="0" labelOnly="1" outline="0" fieldPosition="0">
        <references count="4">
          <reference field="1" count="1" selected="0">
            <x v="14"/>
          </reference>
          <reference field="3" count="1" selected="0">
            <x v="23"/>
          </reference>
          <reference field="4" count="1">
            <x v="46"/>
          </reference>
          <reference field="6" count="1" selected="0">
            <x v="30"/>
          </reference>
        </references>
      </pivotArea>
    </format>
    <format dxfId="144">
      <pivotArea dataOnly="0" labelOnly="1" outline="0" fieldPosition="0">
        <references count="4">
          <reference field="1" count="1" selected="0">
            <x v="14"/>
          </reference>
          <reference field="3" count="1" selected="0">
            <x v="24"/>
          </reference>
          <reference field="4" count="1">
            <x v="24"/>
          </reference>
          <reference field="6" count="1" selected="0">
            <x v="10"/>
          </reference>
        </references>
      </pivotArea>
    </format>
    <format dxfId="143">
      <pivotArea dataOnly="0" labelOnly="1" outline="0" fieldPosition="0">
        <references count="4">
          <reference field="1" count="1" selected="0">
            <x v="14"/>
          </reference>
          <reference field="3" count="1" selected="0">
            <x v="27"/>
          </reference>
          <reference field="4" count="1">
            <x v="24"/>
          </reference>
          <reference field="6" count="1" selected="0">
            <x v="28"/>
          </reference>
        </references>
      </pivotArea>
    </format>
    <format dxfId="142">
      <pivotArea dataOnly="0" labelOnly="1" outline="0" fieldPosition="0">
        <references count="4">
          <reference field="1" count="1" selected="0">
            <x v="14"/>
          </reference>
          <reference field="3" count="1" selected="0">
            <x v="30"/>
          </reference>
          <reference field="4" count="1">
            <x v="24"/>
          </reference>
          <reference field="6" count="1" selected="0">
            <x v="16"/>
          </reference>
        </references>
      </pivotArea>
    </format>
    <format dxfId="141">
      <pivotArea dataOnly="0" labelOnly="1" outline="0" fieldPosition="0">
        <references count="4">
          <reference field="1" count="1" selected="0">
            <x v="14"/>
          </reference>
          <reference field="3" count="1" selected="0">
            <x v="47"/>
          </reference>
          <reference field="4" count="1">
            <x v="4"/>
          </reference>
          <reference field="6" count="1" selected="0">
            <x v="4"/>
          </reference>
        </references>
      </pivotArea>
    </format>
    <format dxfId="140">
      <pivotArea dataOnly="0" labelOnly="1" outline="0" fieldPosition="0">
        <references count="4">
          <reference field="1" count="1" selected="0">
            <x v="14"/>
          </reference>
          <reference field="3" count="1" selected="0">
            <x v="51"/>
          </reference>
          <reference field="4" count="1">
            <x v="27"/>
          </reference>
          <reference field="6" count="1" selected="0">
            <x v="17"/>
          </reference>
        </references>
      </pivotArea>
    </format>
    <format dxfId="139">
      <pivotArea dataOnly="0" labelOnly="1" outline="0" fieldPosition="0">
        <references count="4">
          <reference field="1" count="1" selected="0">
            <x v="15"/>
          </reference>
          <reference field="3" count="1" selected="0">
            <x v="3"/>
          </reference>
          <reference field="4" count="1">
            <x v="4"/>
          </reference>
          <reference field="6" count="1" selected="0">
            <x v="34"/>
          </reference>
        </references>
      </pivotArea>
    </format>
    <format dxfId="138">
      <pivotArea dataOnly="0" labelOnly="1" outline="0" fieldPosition="0">
        <references count="4">
          <reference field="1" count="1" selected="0">
            <x v="15"/>
          </reference>
          <reference field="3" count="1" selected="0">
            <x v="7"/>
          </reference>
          <reference field="4" count="1">
            <x v="24"/>
          </reference>
          <reference field="6" count="1" selected="0">
            <x v="46"/>
          </reference>
        </references>
      </pivotArea>
    </format>
    <format dxfId="137">
      <pivotArea dataOnly="0" labelOnly="1" outline="0" fieldPosition="0">
        <references count="4">
          <reference field="1" count="1" selected="0">
            <x v="15"/>
          </reference>
          <reference field="3" count="1" selected="0">
            <x v="11"/>
          </reference>
          <reference field="4" count="1">
            <x v="36"/>
          </reference>
          <reference field="6" count="1" selected="0">
            <x v="37"/>
          </reference>
        </references>
      </pivotArea>
    </format>
    <format dxfId="136">
      <pivotArea dataOnly="0" labelOnly="1" outline="0" fieldPosition="0">
        <references count="4">
          <reference field="1" count="1" selected="0">
            <x v="15"/>
          </reference>
          <reference field="3" count="1" selected="0">
            <x v="20"/>
          </reference>
          <reference field="4" count="1">
            <x v="47"/>
          </reference>
          <reference field="6" count="1" selected="0">
            <x v="1"/>
          </reference>
        </references>
      </pivotArea>
    </format>
    <format dxfId="135">
      <pivotArea dataOnly="0" labelOnly="1" outline="0" fieldPosition="0">
        <references count="4">
          <reference field="1" count="1" selected="0">
            <x v="15"/>
          </reference>
          <reference field="3" count="1" selected="0">
            <x v="21"/>
          </reference>
          <reference field="4" count="1">
            <x v="15"/>
          </reference>
          <reference field="6" count="1" selected="0">
            <x v="5"/>
          </reference>
        </references>
      </pivotArea>
    </format>
    <format dxfId="134">
      <pivotArea dataOnly="0" labelOnly="1" outline="0" fieldPosition="0">
        <references count="4">
          <reference field="1" count="1" selected="0">
            <x v="15"/>
          </reference>
          <reference field="3" count="1" selected="0">
            <x v="22"/>
          </reference>
          <reference field="4" count="1">
            <x v="41"/>
          </reference>
          <reference field="6" count="1" selected="0">
            <x v="23"/>
          </reference>
        </references>
      </pivotArea>
    </format>
    <format dxfId="133">
      <pivotArea dataOnly="0" labelOnly="1" outline="0" fieldPosition="0">
        <references count="4">
          <reference field="1" count="1" selected="0">
            <x v="15"/>
          </reference>
          <reference field="3" count="1" selected="0">
            <x v="24"/>
          </reference>
          <reference field="4" count="1">
            <x v="24"/>
          </reference>
          <reference field="6" count="1" selected="0">
            <x v="10"/>
          </reference>
        </references>
      </pivotArea>
    </format>
    <format dxfId="132">
      <pivotArea dataOnly="0" labelOnly="1" outline="0" fieldPosition="0">
        <references count="4">
          <reference field="1" count="1" selected="0">
            <x v="15"/>
          </reference>
          <reference field="3" count="1" selected="0">
            <x v="27"/>
          </reference>
          <reference field="4" count="1">
            <x v="24"/>
          </reference>
          <reference field="6" count="1" selected="0">
            <x v="28"/>
          </reference>
        </references>
      </pivotArea>
    </format>
    <format dxfId="131">
      <pivotArea dataOnly="0" labelOnly="1" outline="0" fieldPosition="0">
        <references count="4">
          <reference field="1" count="1" selected="0">
            <x v="15"/>
          </reference>
          <reference field="3" count="1" selected="0">
            <x v="30"/>
          </reference>
          <reference field="4" count="1">
            <x v="24"/>
          </reference>
          <reference field="6" count="1" selected="0">
            <x v="16"/>
          </reference>
        </references>
      </pivotArea>
    </format>
    <format dxfId="130">
      <pivotArea dataOnly="0" labelOnly="1" outline="0" fieldPosition="0">
        <references count="4">
          <reference field="1" count="1" selected="0">
            <x v="15"/>
          </reference>
          <reference field="3" count="1" selected="0">
            <x v="46"/>
          </reference>
          <reference field="4" count="1">
            <x v="23"/>
          </reference>
          <reference field="6" count="1" selected="0">
            <x v="49"/>
          </reference>
        </references>
      </pivotArea>
    </format>
    <format dxfId="129">
      <pivotArea dataOnly="0" labelOnly="1" outline="0" fieldPosition="0">
        <references count="4">
          <reference field="1" count="1" selected="0">
            <x v="15"/>
          </reference>
          <reference field="3" count="1" selected="0">
            <x v="47"/>
          </reference>
          <reference field="4" count="1">
            <x v="4"/>
          </reference>
          <reference field="6" count="1" selected="0">
            <x v="4"/>
          </reference>
        </references>
      </pivotArea>
    </format>
    <format dxfId="128">
      <pivotArea dataOnly="0" labelOnly="1" outline="0" fieldPosition="0">
        <references count="4">
          <reference field="1" count="1" selected="0">
            <x v="15"/>
          </reference>
          <reference field="3" count="1" selected="0">
            <x v="51"/>
          </reference>
          <reference field="4" count="1">
            <x v="23"/>
          </reference>
          <reference field="6" count="1" selected="0">
            <x v="17"/>
          </reference>
        </references>
      </pivotArea>
    </format>
    <format dxfId="127">
      <pivotArea dataOnly="0" labelOnly="1" outline="0" fieldPosition="0">
        <references count="4">
          <reference field="1" count="1" selected="0">
            <x v="16"/>
          </reference>
          <reference field="3" count="1" selected="0">
            <x v="3"/>
          </reference>
          <reference field="4" count="1">
            <x v="4"/>
          </reference>
          <reference field="6" count="1" selected="0">
            <x v="34"/>
          </reference>
        </references>
      </pivotArea>
    </format>
    <format dxfId="126">
      <pivotArea dataOnly="0" labelOnly="1" outline="0" fieldPosition="0">
        <references count="4">
          <reference field="1" count="1" selected="0">
            <x v="16"/>
          </reference>
          <reference field="3" count="1" selected="0">
            <x v="7"/>
          </reference>
          <reference field="4" count="1">
            <x v="24"/>
          </reference>
          <reference field="6" count="1" selected="0">
            <x v="46"/>
          </reference>
        </references>
      </pivotArea>
    </format>
    <format dxfId="125">
      <pivotArea dataOnly="0" labelOnly="1" outline="0" fieldPosition="0">
        <references count="4">
          <reference field="1" count="1" selected="0">
            <x v="16"/>
          </reference>
          <reference field="3" count="1" selected="0">
            <x v="11"/>
          </reference>
          <reference field="4" count="1">
            <x v="36"/>
          </reference>
          <reference field="6" count="1" selected="0">
            <x v="37"/>
          </reference>
        </references>
      </pivotArea>
    </format>
    <format dxfId="124">
      <pivotArea dataOnly="0" labelOnly="1" outline="0" fieldPosition="0">
        <references count="4">
          <reference field="1" count="1" selected="0">
            <x v="16"/>
          </reference>
          <reference field="3" count="1" selected="0">
            <x v="20"/>
          </reference>
          <reference field="4" count="1">
            <x v="47"/>
          </reference>
          <reference field="6" count="1" selected="0">
            <x v="1"/>
          </reference>
        </references>
      </pivotArea>
    </format>
    <format dxfId="123">
      <pivotArea dataOnly="0" labelOnly="1" outline="0" fieldPosition="0">
        <references count="4">
          <reference field="1" count="1" selected="0">
            <x v="16"/>
          </reference>
          <reference field="3" count="1" selected="0">
            <x v="21"/>
          </reference>
          <reference field="4" count="1">
            <x v="15"/>
          </reference>
          <reference field="6" count="1" selected="0">
            <x v="5"/>
          </reference>
        </references>
      </pivotArea>
    </format>
    <format dxfId="122">
      <pivotArea dataOnly="0" labelOnly="1" outline="0" fieldPosition="0">
        <references count="4">
          <reference field="1" count="1" selected="0">
            <x v="16"/>
          </reference>
          <reference field="3" count="1" selected="0">
            <x v="22"/>
          </reference>
          <reference field="4" count="1">
            <x v="41"/>
          </reference>
          <reference field="6" count="1" selected="0">
            <x v="23"/>
          </reference>
        </references>
      </pivotArea>
    </format>
    <format dxfId="121">
      <pivotArea dataOnly="0" labelOnly="1" outline="0" fieldPosition="0">
        <references count="4">
          <reference field="1" count="1" selected="0">
            <x v="16"/>
          </reference>
          <reference field="3" count="1" selected="0">
            <x v="24"/>
          </reference>
          <reference field="4" count="1">
            <x v="24"/>
          </reference>
          <reference field="6" count="1" selected="0">
            <x v="10"/>
          </reference>
        </references>
      </pivotArea>
    </format>
    <format dxfId="120">
      <pivotArea dataOnly="0" labelOnly="1" outline="0" fieldPosition="0">
        <references count="4">
          <reference field="1" count="1" selected="0">
            <x v="16"/>
          </reference>
          <reference field="3" count="1" selected="0">
            <x v="27"/>
          </reference>
          <reference field="4" count="1">
            <x v="24"/>
          </reference>
          <reference field="6" count="1" selected="0">
            <x v="28"/>
          </reference>
        </references>
      </pivotArea>
    </format>
    <format dxfId="119">
      <pivotArea dataOnly="0" labelOnly="1" outline="0" fieldPosition="0">
        <references count="4">
          <reference field="1" count="1" selected="0">
            <x v="16"/>
          </reference>
          <reference field="3" count="1" selected="0">
            <x v="30"/>
          </reference>
          <reference field="4" count="1">
            <x v="24"/>
          </reference>
          <reference field="6" count="1" selected="0">
            <x v="16"/>
          </reference>
        </references>
      </pivotArea>
    </format>
    <format dxfId="118">
      <pivotArea dataOnly="0" labelOnly="1" outline="0" fieldPosition="0">
        <references count="4">
          <reference field="1" count="1" selected="0">
            <x v="16"/>
          </reference>
          <reference field="3" count="1" selected="0">
            <x v="39"/>
          </reference>
          <reference field="4" count="1">
            <x v="27"/>
          </reference>
          <reference field="6" count="1" selected="0">
            <x v="20"/>
          </reference>
        </references>
      </pivotArea>
    </format>
    <format dxfId="117">
      <pivotArea dataOnly="0" labelOnly="1" outline="0" fieldPosition="0">
        <references count="4">
          <reference field="1" count="1" selected="0">
            <x v="16"/>
          </reference>
          <reference field="3" count="1" selected="0">
            <x v="47"/>
          </reference>
          <reference field="4" count="1">
            <x v="4"/>
          </reference>
          <reference field="6" count="1" selected="0">
            <x v="4"/>
          </reference>
        </references>
      </pivotArea>
    </format>
    <format dxfId="116">
      <pivotArea dataOnly="0" labelOnly="1" outline="0" fieldPosition="0">
        <references count="4">
          <reference field="1" count="1" selected="0">
            <x v="16"/>
          </reference>
          <reference field="3" count="1" selected="0">
            <x v="51"/>
          </reference>
          <reference field="4" count="1">
            <x v="23"/>
          </reference>
          <reference field="6" count="1" selected="0">
            <x v="17"/>
          </reference>
        </references>
      </pivotArea>
    </format>
    <format dxfId="115">
      <pivotArea dataOnly="0" labelOnly="1" outline="0" fieldPosition="0">
        <references count="4">
          <reference field="1" count="1" selected="0">
            <x v="17"/>
          </reference>
          <reference field="3" count="1" selected="0">
            <x v="0"/>
          </reference>
          <reference field="4" count="1">
            <x v="8"/>
          </reference>
          <reference field="6" count="1" selected="0">
            <x v="45"/>
          </reference>
        </references>
      </pivotArea>
    </format>
    <format dxfId="114">
      <pivotArea dataOnly="0" labelOnly="1" outline="0" fieldPosition="0">
        <references count="4">
          <reference field="1" count="1" selected="0">
            <x v="17"/>
          </reference>
          <reference field="3" count="1" selected="0">
            <x v="1"/>
          </reference>
          <reference field="4" count="1">
            <x v="3"/>
          </reference>
          <reference field="6" count="1" selected="0">
            <x v="12"/>
          </reference>
        </references>
      </pivotArea>
    </format>
    <format dxfId="113">
      <pivotArea dataOnly="0" labelOnly="1" outline="0" fieldPosition="0">
        <references count="4">
          <reference field="1" count="1" selected="0">
            <x v="17"/>
          </reference>
          <reference field="3" count="1" selected="0">
            <x v="3"/>
          </reference>
          <reference field="4" count="1">
            <x v="1"/>
          </reference>
          <reference field="6" count="1" selected="0">
            <x v="34"/>
          </reference>
        </references>
      </pivotArea>
    </format>
    <format dxfId="112">
      <pivotArea dataOnly="0" labelOnly="1" outline="0" fieldPosition="0">
        <references count="4">
          <reference field="1" count="1" selected="0">
            <x v="17"/>
          </reference>
          <reference field="3" count="1" selected="0">
            <x v="8"/>
          </reference>
          <reference field="4" count="1">
            <x v="21"/>
          </reference>
          <reference field="6" count="1" selected="0">
            <x v="35"/>
          </reference>
        </references>
      </pivotArea>
    </format>
    <format dxfId="111">
      <pivotArea dataOnly="0" labelOnly="1" outline="0" fieldPosition="0">
        <references count="4">
          <reference field="1" count="1" selected="0">
            <x v="17"/>
          </reference>
          <reference field="3" count="1" selected="0">
            <x v="10"/>
          </reference>
          <reference field="4" count="1">
            <x v="7"/>
          </reference>
          <reference field="6" count="1" selected="0">
            <x v="43"/>
          </reference>
        </references>
      </pivotArea>
    </format>
    <format dxfId="110">
      <pivotArea dataOnly="0" labelOnly="1" outline="0" fieldPosition="0">
        <references count="4">
          <reference field="1" count="1" selected="0">
            <x v="17"/>
          </reference>
          <reference field="3" count="1" selected="0">
            <x v="11"/>
          </reference>
          <reference field="4" count="1">
            <x v="34"/>
          </reference>
          <reference field="6" count="1" selected="0">
            <x v="37"/>
          </reference>
        </references>
      </pivotArea>
    </format>
    <format dxfId="109">
      <pivotArea dataOnly="0" labelOnly="1" outline="0" fieldPosition="0">
        <references count="4">
          <reference field="1" count="1" selected="0">
            <x v="17"/>
          </reference>
          <reference field="3" count="1" selected="0">
            <x v="16"/>
          </reference>
          <reference field="4" count="1">
            <x v="19"/>
          </reference>
          <reference field="6" count="1" selected="0">
            <x v="24"/>
          </reference>
        </references>
      </pivotArea>
    </format>
    <format dxfId="108">
      <pivotArea dataOnly="0" labelOnly="1" outline="0" fieldPosition="0">
        <references count="4">
          <reference field="1" count="1" selected="0">
            <x v="17"/>
          </reference>
          <reference field="3" count="1" selected="0">
            <x v="17"/>
          </reference>
          <reference field="4" count="1">
            <x v="15"/>
          </reference>
          <reference field="6" count="1" selected="0">
            <x v="14"/>
          </reference>
        </references>
      </pivotArea>
    </format>
    <format dxfId="107">
      <pivotArea dataOnly="0" labelOnly="1" outline="0" fieldPosition="0">
        <references count="4">
          <reference field="1" count="1" selected="0">
            <x v="17"/>
          </reference>
          <reference field="3" count="1" selected="0">
            <x v="18"/>
          </reference>
          <reference field="4" count="1">
            <x v="21"/>
          </reference>
          <reference field="6" count="1" selected="0">
            <x v="19"/>
          </reference>
        </references>
      </pivotArea>
    </format>
    <format dxfId="106">
      <pivotArea dataOnly="0" labelOnly="1" outline="0" fieldPosition="0">
        <references count="4">
          <reference field="1" count="1" selected="0">
            <x v="17"/>
          </reference>
          <reference field="3" count="1" selected="0">
            <x v="20"/>
          </reference>
          <reference field="4" count="1">
            <x v="46"/>
          </reference>
          <reference field="6" count="1" selected="0">
            <x v="1"/>
          </reference>
        </references>
      </pivotArea>
    </format>
    <format dxfId="105">
      <pivotArea dataOnly="0" labelOnly="1" outline="0" fieldPosition="0">
        <references count="4">
          <reference field="1" count="1" selected="0">
            <x v="17"/>
          </reference>
          <reference field="3" count="1" selected="0">
            <x v="25"/>
          </reference>
          <reference field="4" count="1">
            <x v="33"/>
          </reference>
          <reference field="6" count="1" selected="0">
            <x v="2"/>
          </reference>
        </references>
      </pivotArea>
    </format>
    <format dxfId="104">
      <pivotArea dataOnly="0" labelOnly="1" outline="0" fieldPosition="0">
        <references count="4">
          <reference field="1" count="1" selected="0">
            <x v="17"/>
          </reference>
          <reference field="3" count="1" selected="0">
            <x v="27"/>
          </reference>
          <reference field="4" count="1">
            <x v="9"/>
          </reference>
          <reference field="6" count="1" selected="0">
            <x v="28"/>
          </reference>
        </references>
      </pivotArea>
    </format>
    <format dxfId="103">
      <pivotArea dataOnly="0" labelOnly="1" outline="0" fieldPosition="0">
        <references count="4">
          <reference field="1" count="1" selected="0">
            <x v="17"/>
          </reference>
          <reference field="3" count="1" selected="0">
            <x v="29"/>
          </reference>
          <reference field="4" count="1">
            <x v="12"/>
          </reference>
          <reference field="6" count="1" selected="0">
            <x v="3"/>
          </reference>
        </references>
      </pivotArea>
    </format>
    <format dxfId="102">
      <pivotArea dataOnly="0" labelOnly="1" outline="0" fieldPosition="0">
        <references count="4">
          <reference field="1" count="1" selected="0">
            <x v="17"/>
          </reference>
          <reference field="3" count="1" selected="0">
            <x v="30"/>
          </reference>
          <reference field="4" count="1">
            <x v="16"/>
          </reference>
          <reference field="6" count="1" selected="0">
            <x v="16"/>
          </reference>
        </references>
      </pivotArea>
    </format>
    <format dxfId="101">
      <pivotArea dataOnly="0" labelOnly="1" outline="0" fieldPosition="0">
        <references count="4">
          <reference field="1" count="1" selected="0">
            <x v="17"/>
          </reference>
          <reference field="3" count="1" selected="0">
            <x v="33"/>
          </reference>
          <reference field="4" count="1">
            <x v="5"/>
          </reference>
          <reference field="6" count="1" selected="0">
            <x v="31"/>
          </reference>
        </references>
      </pivotArea>
    </format>
    <format dxfId="100">
      <pivotArea dataOnly="0" labelOnly="1" outline="0" fieldPosition="0">
        <references count="4">
          <reference field="1" count="1" selected="0">
            <x v="17"/>
          </reference>
          <reference field="3" count="1" selected="0">
            <x v="37"/>
          </reference>
          <reference field="4" count="1">
            <x v="0"/>
          </reference>
          <reference field="6" count="1" selected="0">
            <x v="15"/>
          </reference>
        </references>
      </pivotArea>
    </format>
    <format dxfId="99">
      <pivotArea dataOnly="0" labelOnly="1" outline="0" fieldPosition="0">
        <references count="4">
          <reference field="1" count="1" selected="0">
            <x v="17"/>
          </reference>
          <reference field="3" count="1" selected="0">
            <x v="47"/>
          </reference>
          <reference field="4" count="1">
            <x v="2"/>
          </reference>
          <reference field="6" count="1" selected="0">
            <x v="4"/>
          </reference>
        </references>
      </pivotArea>
    </format>
    <format dxfId="98">
      <pivotArea dataOnly="0" labelOnly="1" outline="0" fieldPosition="0">
        <references count="4">
          <reference field="1" count="1" selected="0">
            <x v="17"/>
          </reference>
          <reference field="3" count="1" selected="0">
            <x v="48"/>
          </reference>
          <reference field="4" count="1">
            <x v="39"/>
          </reference>
          <reference field="6" count="1" selected="0">
            <x v="22"/>
          </reference>
        </references>
      </pivotArea>
    </format>
    <format dxfId="97">
      <pivotArea dataOnly="0" labelOnly="1" outline="0" fieldPosition="0">
        <references count="4">
          <reference field="1" count="1" selected="0">
            <x v="17"/>
          </reference>
          <reference field="3" count="1" selected="0">
            <x v="52"/>
          </reference>
          <reference field="4" count="1">
            <x v="17"/>
          </reference>
          <reference field="6" count="1" selected="0">
            <x v="25"/>
          </reference>
        </references>
      </pivotArea>
    </format>
    <format dxfId="96">
      <pivotArea dataOnly="0" labelOnly="1" outline="0" fieldPosition="0">
        <references count="4">
          <reference field="1" count="1" selected="0">
            <x v="17"/>
          </reference>
          <reference field="3" count="1" selected="0">
            <x v="54"/>
          </reference>
          <reference field="4" count="1">
            <x v="6"/>
          </reference>
          <reference field="6" count="1" selected="0">
            <x v="29"/>
          </reference>
        </references>
      </pivotArea>
    </format>
    <format dxfId="95">
      <pivotArea dataOnly="0" labelOnly="1" outline="0" fieldPosition="0">
        <references count="4">
          <reference field="1" count="1" selected="0">
            <x v="18"/>
          </reference>
          <reference field="3" count="1" selected="0">
            <x v="3"/>
          </reference>
          <reference field="4" count="1">
            <x v="4"/>
          </reference>
          <reference field="6" count="1" selected="0">
            <x v="34"/>
          </reference>
        </references>
      </pivotArea>
    </format>
    <format dxfId="94">
      <pivotArea dataOnly="0" labelOnly="1" outline="0" fieldPosition="0">
        <references count="4">
          <reference field="1" count="1" selected="0">
            <x v="18"/>
          </reference>
          <reference field="3" count="1" selected="0">
            <x v="4"/>
          </reference>
          <reference field="4" count="1">
            <x v="24"/>
          </reference>
          <reference field="6" count="1" selected="0">
            <x v="41"/>
          </reference>
        </references>
      </pivotArea>
    </format>
    <format dxfId="93">
      <pivotArea dataOnly="0" labelOnly="1" outline="0" fieldPosition="0">
        <references count="4">
          <reference field="1" count="1" selected="0">
            <x v="18"/>
          </reference>
          <reference field="3" count="1" selected="0">
            <x v="11"/>
          </reference>
          <reference field="4" count="1">
            <x v="30"/>
          </reference>
          <reference field="6" count="1" selected="0">
            <x v="37"/>
          </reference>
        </references>
      </pivotArea>
    </format>
    <format dxfId="92">
      <pivotArea dataOnly="0" labelOnly="1" outline="0" fieldPosition="0">
        <references count="4">
          <reference field="1" count="1" selected="0">
            <x v="18"/>
          </reference>
          <reference field="3" count="1" selected="0">
            <x v="16"/>
          </reference>
          <reference field="4" count="1">
            <x v="15"/>
          </reference>
          <reference field="6" count="1" selected="0">
            <x v="24"/>
          </reference>
        </references>
      </pivotArea>
    </format>
    <format dxfId="91">
      <pivotArea dataOnly="0" labelOnly="1" outline="0" fieldPosition="0">
        <references count="4">
          <reference field="1" count="1" selected="0">
            <x v="18"/>
          </reference>
          <reference field="3" count="1" selected="0">
            <x v="26"/>
          </reference>
          <reference field="4" count="1">
            <x v="29"/>
          </reference>
          <reference field="6" count="1" selected="0">
            <x v="18"/>
          </reference>
        </references>
      </pivotArea>
    </format>
    <format dxfId="90">
      <pivotArea dataOnly="0" labelOnly="1" outline="0" fieldPosition="0">
        <references count="4">
          <reference field="1" count="1" selected="0">
            <x v="18"/>
          </reference>
          <reference field="3" count="1" selected="0">
            <x v="28"/>
          </reference>
          <reference field="4" count="1">
            <x v="44"/>
          </reference>
          <reference field="6" count="1" selected="0">
            <x v="7"/>
          </reference>
        </references>
      </pivotArea>
    </format>
    <format dxfId="89">
      <pivotArea dataOnly="0" labelOnly="1" outline="0" fieldPosition="0">
        <references count="4">
          <reference field="1" count="1" selected="0">
            <x v="18"/>
          </reference>
          <reference field="3" count="1" selected="0">
            <x v="38"/>
          </reference>
          <reference field="4" count="1">
            <x v="17"/>
          </reference>
          <reference field="6" count="1" selected="0">
            <x v="48"/>
          </reference>
        </references>
      </pivotArea>
    </format>
    <format dxfId="88">
      <pivotArea dataOnly="0" labelOnly="1" outline="0" fieldPosition="0">
        <references count="4">
          <reference field="1" count="1" selected="0">
            <x v="18"/>
          </reference>
          <reference field="3" count="1" selected="0">
            <x v="47"/>
          </reference>
          <reference field="4" count="1">
            <x v="4"/>
          </reference>
          <reference field="6" count="1" selected="0">
            <x v="4"/>
          </reference>
        </references>
      </pivotArea>
    </format>
    <format dxfId="87">
      <pivotArea dataOnly="0" labelOnly="1" outline="0" fieldPosition="0">
        <references count="4">
          <reference field="1" count="1" selected="0">
            <x v="18"/>
          </reference>
          <reference field="3" count="1" selected="0">
            <x v="52"/>
          </reference>
          <reference field="4" count="1">
            <x v="24"/>
          </reference>
          <reference field="6" count="1" selected="0">
            <x v="25"/>
          </reference>
        </references>
      </pivotArea>
    </format>
    <format dxfId="86">
      <pivotArea dataOnly="0" labelOnly="1" outline="0" fieldPosition="0">
        <references count="4">
          <reference field="1" count="1" selected="0">
            <x v="19"/>
          </reference>
          <reference field="3" count="1" selected="0">
            <x v="3"/>
          </reference>
          <reference field="4" count="1">
            <x v="4"/>
          </reference>
          <reference field="6" count="1" selected="0">
            <x v="34"/>
          </reference>
        </references>
      </pivotArea>
    </format>
    <format dxfId="85">
      <pivotArea dataOnly="0" labelOnly="1" outline="0" fieldPosition="0">
        <references count="4">
          <reference field="1" count="1" selected="0">
            <x v="19"/>
          </reference>
          <reference field="3" count="1" selected="0">
            <x v="6"/>
          </reference>
          <reference field="4" count="1">
            <x v="21"/>
          </reference>
          <reference field="6" count="1" selected="0">
            <x v="9"/>
          </reference>
        </references>
      </pivotArea>
    </format>
    <format dxfId="84">
      <pivotArea dataOnly="0" labelOnly="1" outline="0" fieldPosition="0">
        <references count="4">
          <reference field="1" count="1" selected="0">
            <x v="19"/>
          </reference>
          <reference field="3" count="1" selected="0">
            <x v="7"/>
          </reference>
          <reference field="4" count="1">
            <x v="24"/>
          </reference>
          <reference field="6" count="1" selected="0">
            <x v="46"/>
          </reference>
        </references>
      </pivotArea>
    </format>
    <format dxfId="83">
      <pivotArea dataOnly="0" labelOnly="1" outline="0" fieldPosition="0">
        <references count="4">
          <reference field="1" count="1" selected="0">
            <x v="19"/>
          </reference>
          <reference field="3" count="1" selected="0">
            <x v="11"/>
          </reference>
          <reference field="4" count="1">
            <x v="30"/>
          </reference>
          <reference field="6" count="1" selected="0">
            <x v="37"/>
          </reference>
        </references>
      </pivotArea>
    </format>
    <format dxfId="82">
      <pivotArea dataOnly="0" labelOnly="1" outline="0" fieldPosition="0">
        <references count="4">
          <reference field="1" count="1" selected="0">
            <x v="19"/>
          </reference>
          <reference field="3" count="1" selected="0">
            <x v="14"/>
          </reference>
          <reference field="4" count="1">
            <x v="24"/>
          </reference>
          <reference field="6" count="1" selected="0">
            <x v="27"/>
          </reference>
        </references>
      </pivotArea>
    </format>
    <format dxfId="81">
      <pivotArea dataOnly="0" labelOnly="1" outline="0" fieldPosition="0">
        <references count="4">
          <reference field="1" count="1" selected="0">
            <x v="19"/>
          </reference>
          <reference field="3" count="1" selected="0">
            <x v="16"/>
          </reference>
          <reference field="4" count="1">
            <x v="15"/>
          </reference>
          <reference field="6" count="1" selected="0">
            <x v="24"/>
          </reference>
        </references>
      </pivotArea>
    </format>
    <format dxfId="80">
      <pivotArea dataOnly="0" labelOnly="1" outline="0" fieldPosition="0">
        <references count="4">
          <reference field="1" count="1" selected="0">
            <x v="19"/>
          </reference>
          <reference field="3" count="1" selected="0">
            <x v="18"/>
          </reference>
          <reference field="4" count="1">
            <x v="24"/>
          </reference>
          <reference field="6" count="1" selected="0">
            <x v="19"/>
          </reference>
        </references>
      </pivotArea>
    </format>
    <format dxfId="79">
      <pivotArea dataOnly="0" labelOnly="1" outline="0" fieldPosition="0">
        <references count="4">
          <reference field="1" count="1" selected="0">
            <x v="19"/>
          </reference>
          <reference field="3" count="1" selected="0">
            <x v="19"/>
          </reference>
          <reference field="4" count="1">
            <x v="21"/>
          </reference>
          <reference field="6" count="1" selected="0">
            <x v="21"/>
          </reference>
        </references>
      </pivotArea>
    </format>
    <format dxfId="78">
      <pivotArea dataOnly="0" labelOnly="1" outline="0" fieldPosition="0">
        <references count="4">
          <reference field="1" count="1" selected="0">
            <x v="19"/>
          </reference>
          <reference field="3" count="1" selected="0">
            <x v="25"/>
          </reference>
          <reference field="4" count="1">
            <x v="32"/>
          </reference>
          <reference field="6" count="1" selected="0">
            <x v="2"/>
          </reference>
        </references>
      </pivotArea>
    </format>
    <format dxfId="77">
      <pivotArea dataOnly="0" labelOnly="1" outline="0" fieldPosition="0">
        <references count="4">
          <reference field="1" count="1" selected="0">
            <x v="19"/>
          </reference>
          <reference field="3" count="1" selected="0">
            <x v="27"/>
          </reference>
          <reference field="4" count="1">
            <x v="15"/>
          </reference>
          <reference field="6" count="1" selected="0">
            <x v="28"/>
          </reference>
        </references>
      </pivotArea>
    </format>
    <format dxfId="76">
      <pivotArea dataOnly="0" labelOnly="1" outline="0" fieldPosition="0">
        <references count="4">
          <reference field="1" count="1" selected="0">
            <x v="19"/>
          </reference>
          <reference field="3" count="1" selected="0">
            <x v="29"/>
          </reference>
          <reference field="4" count="1">
            <x v="21"/>
          </reference>
          <reference field="6" count="1" selected="0">
            <x v="3"/>
          </reference>
        </references>
      </pivotArea>
    </format>
    <format dxfId="75">
      <pivotArea dataOnly="0" labelOnly="1" outline="0" fieldPosition="0">
        <references count="4">
          <reference field="1" count="1" selected="0">
            <x v="19"/>
          </reference>
          <reference field="3" count="1" selected="0">
            <x v="30"/>
          </reference>
          <reference field="4" count="1">
            <x v="21"/>
          </reference>
          <reference field="6" count="1" selected="0">
            <x v="16"/>
          </reference>
        </references>
      </pivotArea>
    </format>
    <format dxfId="74">
      <pivotArea dataOnly="0" labelOnly="1" outline="0" fieldPosition="0">
        <references count="4">
          <reference field="1" count="1" selected="0">
            <x v="19"/>
          </reference>
          <reference field="3" count="1" selected="0">
            <x v="36"/>
          </reference>
          <reference field="4" count="1">
            <x v="21"/>
          </reference>
          <reference field="6" count="1" selected="0">
            <x v="6"/>
          </reference>
        </references>
      </pivotArea>
    </format>
    <format dxfId="73">
      <pivotArea dataOnly="0" labelOnly="1" outline="0" fieldPosition="0">
        <references count="4">
          <reference field="1" count="1" selected="0">
            <x v="19"/>
          </reference>
          <reference field="3" count="1" selected="0">
            <x v="44"/>
          </reference>
          <reference field="4" count="1">
            <x v="21"/>
          </reference>
          <reference field="6" count="1" selected="0">
            <x v="8"/>
          </reference>
        </references>
      </pivotArea>
    </format>
    <format dxfId="72">
      <pivotArea dataOnly="0" labelOnly="1" outline="0" fieldPosition="0">
        <references count="4">
          <reference field="1" count="1" selected="0">
            <x v="19"/>
          </reference>
          <reference field="3" count="1" selected="0">
            <x v="47"/>
          </reference>
          <reference field="4" count="1">
            <x v="4"/>
          </reference>
          <reference field="6" count="1" selected="0">
            <x v="4"/>
          </reference>
        </references>
      </pivotArea>
    </format>
    <format dxfId="71">
      <pivotArea dataOnly="0" labelOnly="1" outline="0" fieldPosition="0">
        <references count="4">
          <reference field="1" count="1" selected="0">
            <x v="19"/>
          </reference>
          <reference field="3" count="1" selected="0">
            <x v="48"/>
          </reference>
          <reference field="4" count="1">
            <x v="39"/>
          </reference>
          <reference field="6" count="1" selected="0">
            <x v="22"/>
          </reference>
        </references>
      </pivotArea>
    </format>
    <format dxfId="70">
      <pivotArea dataOnly="0" labelOnly="1" outline="0" fieldPosition="0">
        <references count="4">
          <reference field="1" count="1" selected="0">
            <x v="19"/>
          </reference>
          <reference field="3" count="1" selected="0">
            <x v="52"/>
          </reference>
          <reference field="4" count="1">
            <x v="24"/>
          </reference>
          <reference field="6" count="1" selected="0">
            <x v="25"/>
          </reference>
        </references>
      </pivotArea>
    </format>
    <format dxfId="69">
      <pivotArea dataOnly="0" labelOnly="1" outline="0" fieldPosition="0">
        <references count="4">
          <reference field="1" count="1" selected="0">
            <x v="20"/>
          </reference>
          <reference field="3" count="1" selected="0">
            <x v="27"/>
          </reference>
          <reference field="4" count="1">
            <x v="15"/>
          </reference>
          <reference field="6" count="1" selected="0">
            <x v="28"/>
          </reference>
        </references>
      </pivotArea>
    </format>
    <format dxfId="68">
      <pivotArea dataOnly="0" labelOnly="1" outline="0" fieldPosition="0">
        <references count="4">
          <reference field="1" count="1" selected="0">
            <x v="20"/>
          </reference>
          <reference field="3" count="1" selected="0">
            <x v="28"/>
          </reference>
          <reference field="4" count="1">
            <x v="44"/>
          </reference>
          <reference field="6" count="1" selected="0">
            <x v="7"/>
          </reference>
        </references>
      </pivotArea>
    </format>
    <format dxfId="67">
      <pivotArea dataOnly="0" labelOnly="1" outline="0" fieldPosition="0">
        <references count="4">
          <reference field="1" count="1" selected="0">
            <x v="20"/>
          </reference>
          <reference field="3" count="1" selected="0">
            <x v="29"/>
          </reference>
          <reference field="4" count="1">
            <x v="21"/>
          </reference>
          <reference field="6" count="1" selected="0">
            <x v="3"/>
          </reference>
        </references>
      </pivotArea>
    </format>
    <format dxfId="66">
      <pivotArea dataOnly="0" labelOnly="1" outline="0" fieldPosition="0">
        <references count="4">
          <reference field="1" count="1" selected="0">
            <x v="20"/>
          </reference>
          <reference field="3" count="1" selected="0">
            <x v="30"/>
          </reference>
          <reference field="4" count="1">
            <x v="21"/>
          </reference>
          <reference field="6" count="1" selected="0">
            <x v="16"/>
          </reference>
        </references>
      </pivotArea>
    </format>
    <format dxfId="65">
      <pivotArea dataOnly="0" labelOnly="1" outline="0" fieldPosition="0">
        <references count="4">
          <reference field="1" count="1" selected="0">
            <x v="20"/>
          </reference>
          <reference field="3" count="1" selected="0">
            <x v="34"/>
          </reference>
          <reference field="4" count="1">
            <x v="34"/>
          </reference>
          <reference field="6" count="1" selected="0">
            <x v="44"/>
          </reference>
        </references>
      </pivotArea>
    </format>
    <format dxfId="64">
      <pivotArea dataOnly="0" labelOnly="1" outline="0" fieldPosition="0">
        <references count="4">
          <reference field="1" count="1" selected="0">
            <x v="21"/>
          </reference>
          <reference field="3" count="1" selected="0">
            <x v="8"/>
          </reference>
          <reference field="4" count="1">
            <x v="24"/>
          </reference>
          <reference field="6" count="1" selected="0">
            <x v="35"/>
          </reference>
        </references>
      </pivotArea>
    </format>
    <format dxfId="63">
      <pivotArea dataOnly="0" labelOnly="1" outline="0" fieldPosition="0">
        <references count="4">
          <reference field="1" count="1" selected="0">
            <x v="21"/>
          </reference>
          <reference field="3" count="1" selected="0">
            <x v="25"/>
          </reference>
          <reference field="4" count="1">
            <x v="43"/>
          </reference>
          <reference field="6" count="1" selected="0">
            <x v="2"/>
          </reference>
        </references>
      </pivotArea>
    </format>
    <format dxfId="62">
      <pivotArea dataOnly="0" labelOnly="1" outline="0" fieldPosition="0">
        <references count="4">
          <reference field="1" count="1" selected="0">
            <x v="21"/>
          </reference>
          <reference field="3" count="1" selected="0">
            <x v="27"/>
          </reference>
          <reference field="4" count="1">
            <x v="14"/>
          </reference>
          <reference field="6" count="1" selected="0">
            <x v="28"/>
          </reference>
        </references>
      </pivotArea>
    </format>
    <format dxfId="61">
      <pivotArea dataOnly="0" labelOnly="1" outline="0" fieldPosition="0">
        <references count="4">
          <reference field="1" count="1" selected="0">
            <x v="21"/>
          </reference>
          <reference field="3" count="1" selected="0">
            <x v="29"/>
          </reference>
          <reference field="4" count="1">
            <x v="17"/>
          </reference>
          <reference field="6" count="1" selected="0">
            <x v="3"/>
          </reference>
        </references>
      </pivotArea>
    </format>
    <format dxfId="60">
      <pivotArea dataOnly="0" labelOnly="1" outline="0" fieldPosition="0">
        <references count="4">
          <reference field="1" count="1" selected="0">
            <x v="21"/>
          </reference>
          <reference field="3" count="1" selected="0">
            <x v="30"/>
          </reference>
          <reference field="4" count="1">
            <x v="22"/>
          </reference>
          <reference field="6" count="1" selected="0">
            <x v="16"/>
          </reference>
        </references>
      </pivotArea>
    </format>
    <format dxfId="59">
      <pivotArea dataOnly="0" labelOnly="1" outline="0" fieldPosition="0">
        <references count="4">
          <reference field="1" count="1" selected="0">
            <x v="21"/>
          </reference>
          <reference field="3" count="1" selected="0">
            <x v="33"/>
          </reference>
          <reference field="4" count="1">
            <x v="11"/>
          </reference>
          <reference field="6" count="1" selected="0">
            <x v="31"/>
          </reference>
        </references>
      </pivotArea>
    </format>
    <format dxfId="58">
      <pivotArea dataOnly="0" labelOnly="1" outline="0" fieldPosition="0">
        <references count="4">
          <reference field="1" count="1" selected="0">
            <x v="21"/>
          </reference>
          <reference field="3" count="1" selected="0">
            <x v="46"/>
          </reference>
          <reference field="4" count="1">
            <x v="27"/>
          </reference>
          <reference field="6" count="1" selected="0">
            <x v="49"/>
          </reference>
        </references>
      </pivotArea>
    </format>
    <format dxfId="57">
      <pivotArea dataOnly="0" labelOnly="1" outline="0" fieldPosition="0">
        <references count="4">
          <reference field="1" count="1" selected="0">
            <x v="21"/>
          </reference>
          <reference field="3" count="1" selected="0">
            <x v="48"/>
          </reference>
          <reference field="4" count="1">
            <x v="39"/>
          </reference>
          <reference field="6" count="1" selected="0">
            <x v="22"/>
          </reference>
        </references>
      </pivotArea>
    </format>
    <format dxfId="56">
      <pivotArea dataOnly="0" labelOnly="1" outline="0" fieldPosition="0">
        <references count="4">
          <reference field="1" count="1" selected="0">
            <x v="21"/>
          </reference>
          <reference field="3" count="1" selected="0">
            <x v="52"/>
          </reference>
          <reference field="4" count="1">
            <x v="24"/>
          </reference>
          <reference field="6" count="1" selected="0">
            <x v="25"/>
          </reference>
        </references>
      </pivotArea>
    </format>
    <format dxfId="55">
      <pivotArea dataOnly="0" labelOnly="1" outline="0" fieldPosition="0">
        <references count="4">
          <reference field="1" count="1" selected="0">
            <x v="22"/>
          </reference>
          <reference field="3" count="1" selected="0">
            <x v="7"/>
          </reference>
          <reference field="4" count="1">
            <x v="25"/>
          </reference>
          <reference field="6" count="1" selected="0">
            <x v="46"/>
          </reference>
        </references>
      </pivotArea>
    </format>
    <format dxfId="54">
      <pivotArea dataOnly="0" labelOnly="1" outline="0" fieldPosition="0">
        <references count="4">
          <reference field="1" count="1" selected="0">
            <x v="22"/>
          </reference>
          <reference field="3" count="1" selected="0">
            <x v="17"/>
          </reference>
          <reference field="4" count="1">
            <x v="15"/>
          </reference>
          <reference field="6" count="1" selected="0">
            <x v="14"/>
          </reference>
        </references>
      </pivotArea>
    </format>
    <format dxfId="53">
      <pivotArea dataOnly="0" labelOnly="1" outline="0" fieldPosition="0">
        <references count="4">
          <reference field="1" count="1" selected="0">
            <x v="22"/>
          </reference>
          <reference field="3" count="1" selected="0">
            <x v="25"/>
          </reference>
          <reference field="4" count="1">
            <x v="40"/>
          </reference>
          <reference field="6" count="1" selected="0">
            <x v="2"/>
          </reference>
        </references>
      </pivotArea>
    </format>
    <format dxfId="52">
      <pivotArea dataOnly="0" labelOnly="1" outline="0" fieldPosition="0">
        <references count="4">
          <reference field="1" count="1" selected="0">
            <x v="22"/>
          </reference>
          <reference field="3" count="1" selected="0">
            <x v="27"/>
          </reference>
          <reference field="4" count="1">
            <x v="13"/>
          </reference>
          <reference field="6" count="1" selected="0">
            <x v="28"/>
          </reference>
        </references>
      </pivotArea>
    </format>
    <format dxfId="51">
      <pivotArea dataOnly="0" labelOnly="1" outline="0" fieldPosition="0">
        <references count="4">
          <reference field="1" count="1" selected="0">
            <x v="22"/>
          </reference>
          <reference field="3" count="1" selected="0">
            <x v="29"/>
          </reference>
          <reference field="4" count="1">
            <x v="18"/>
          </reference>
          <reference field="6" count="1" selected="0">
            <x v="3"/>
          </reference>
        </references>
      </pivotArea>
    </format>
    <format dxfId="50">
      <pivotArea dataOnly="0" labelOnly="1" outline="0" fieldPosition="0">
        <references count="4">
          <reference field="1" count="1" selected="0">
            <x v="22"/>
          </reference>
          <reference field="3" count="1" selected="0">
            <x v="30"/>
          </reference>
          <reference field="4" count="1">
            <x v="20"/>
          </reference>
          <reference field="6" count="1" selected="0">
            <x v="16"/>
          </reference>
        </references>
      </pivotArea>
    </format>
    <format dxfId="49">
      <pivotArea dataOnly="0" labelOnly="1" outline="0" fieldPosition="0">
        <references count="4">
          <reference field="1" count="1" selected="0">
            <x v="22"/>
          </reference>
          <reference field="3" count="1" selected="0">
            <x v="33"/>
          </reference>
          <reference field="4" count="1">
            <x v="10"/>
          </reference>
          <reference field="6" count="1" selected="0">
            <x v="31"/>
          </reference>
        </references>
      </pivotArea>
    </format>
    <format dxfId="48">
      <pivotArea dataOnly="0" labelOnly="1" outline="0" fieldPosition="0">
        <references count="4">
          <reference field="1" count="1" selected="0">
            <x v="22"/>
          </reference>
          <reference field="3" count="1" selected="0">
            <x v="48"/>
          </reference>
          <reference field="4" count="1">
            <x v="38"/>
          </reference>
          <reference field="6" count="1" selected="0">
            <x v="22"/>
          </reference>
        </references>
      </pivotArea>
    </format>
    <format dxfId="47">
      <pivotArea dataOnly="0" labelOnly="1" outline="0" fieldPosition="0">
        <references count="4">
          <reference field="1" count="1" selected="0">
            <x v="22"/>
          </reference>
          <reference field="3" count="1" selected="0">
            <x v="50"/>
          </reference>
          <reference field="4" count="1">
            <x v="27"/>
          </reference>
          <reference field="6" count="1" selected="0">
            <x v="50"/>
          </reference>
        </references>
      </pivotArea>
    </format>
    <format dxfId="46">
      <pivotArea dataOnly="0" labelOnly="1" outline="0" fieldPosition="0">
        <references count="4">
          <reference field="1" count="1" selected="0">
            <x v="22"/>
          </reference>
          <reference field="3" count="1" selected="0">
            <x v="52"/>
          </reference>
          <reference field="4" count="1">
            <x v="25"/>
          </reference>
          <reference field="6" count="1" selected="0">
            <x v="25"/>
          </reference>
        </references>
      </pivotArea>
    </format>
    <format dxfId="45">
      <pivotArea dataOnly="0" labelOnly="1" outline="0" fieldPosition="0">
        <references count="4">
          <reference field="1" count="1" selected="0">
            <x v="23"/>
          </reference>
          <reference field="3" count="1" selected="0">
            <x v="5"/>
          </reference>
          <reference field="4" count="1">
            <x v="26"/>
          </reference>
          <reference field="6" count="1" selected="0">
            <x v="47"/>
          </reference>
        </references>
      </pivotArea>
    </format>
    <format dxfId="44">
      <pivotArea dataOnly="0" labelOnly="1" outline="0" fieldPosition="0">
        <references count="4">
          <reference field="1" count="1" selected="0">
            <x v="23"/>
          </reference>
          <reference field="3" count="1" selected="0">
            <x v="14"/>
          </reference>
          <reference field="4" count="1">
            <x v="24"/>
          </reference>
          <reference field="6" count="1" selected="0">
            <x v="27"/>
          </reference>
        </references>
      </pivotArea>
    </format>
    <format dxfId="43">
      <pivotArea dataOnly="0" labelOnly="1" outline="0" fieldPosition="0">
        <references count="4">
          <reference field="1" count="1" selected="0">
            <x v="23"/>
          </reference>
          <reference field="3" count="1" selected="0">
            <x v="15"/>
          </reference>
          <reference field="4" count="1">
            <x v="15"/>
          </reference>
          <reference field="6" count="1" selected="0">
            <x v="33"/>
          </reference>
        </references>
      </pivotArea>
    </format>
    <format dxfId="42">
      <pivotArea dataOnly="0" labelOnly="1" outline="0" fieldPosition="0">
        <references count="4">
          <reference field="1" count="1" selected="0">
            <x v="23"/>
          </reference>
          <reference field="3" count="1" selected="0">
            <x v="18"/>
          </reference>
          <reference field="4" count="1">
            <x v="21"/>
          </reference>
          <reference field="6" count="1" selected="0">
            <x v="19"/>
          </reference>
        </references>
      </pivotArea>
    </format>
    <format dxfId="41">
      <pivotArea dataOnly="0" labelOnly="1" outline="0" fieldPosition="0">
        <references count="4">
          <reference field="1" count="1" selected="0">
            <x v="23"/>
          </reference>
          <reference field="3" count="1" selected="0">
            <x v="20"/>
          </reference>
          <reference field="4" count="1">
            <x v="47"/>
          </reference>
          <reference field="6" count="1" selected="0">
            <x v="1"/>
          </reference>
        </references>
      </pivotArea>
    </format>
    <format dxfId="40">
      <pivotArea dataOnly="0" labelOnly="1" outline="0" fieldPosition="0">
        <references count="4">
          <reference field="1" count="1" selected="0">
            <x v="23"/>
          </reference>
          <reference field="3" count="1" selected="0">
            <x v="25"/>
          </reference>
          <reference field="4" count="1">
            <x v="32"/>
          </reference>
          <reference field="6" count="1" selected="0">
            <x v="2"/>
          </reference>
        </references>
      </pivotArea>
    </format>
    <format dxfId="39">
      <pivotArea dataOnly="0" labelOnly="1" outline="0" fieldPosition="0">
        <references count="4">
          <reference field="1" count="1" selected="0">
            <x v="23"/>
          </reference>
          <reference field="3" count="1" selected="0">
            <x v="27"/>
          </reference>
          <reference field="4" count="1">
            <x v="15"/>
          </reference>
          <reference field="6" count="1" selected="0">
            <x v="28"/>
          </reference>
        </references>
      </pivotArea>
    </format>
    <format dxfId="38">
      <pivotArea dataOnly="0" labelOnly="1" outline="0" fieldPosition="0">
        <references count="4">
          <reference field="1" count="1" selected="0">
            <x v="23"/>
          </reference>
          <reference field="3" count="1" selected="0">
            <x v="29"/>
          </reference>
          <reference field="4" count="1">
            <x v="21"/>
          </reference>
          <reference field="6" count="1" selected="0">
            <x v="3"/>
          </reference>
        </references>
      </pivotArea>
    </format>
    <format dxfId="37">
      <pivotArea dataOnly="0" labelOnly="1" outline="0" fieldPosition="0">
        <references count="4">
          <reference field="1" count="1" selected="0">
            <x v="23"/>
          </reference>
          <reference field="3" count="1" selected="0">
            <x v="30"/>
          </reference>
          <reference field="4" count="1">
            <x v="21"/>
          </reference>
          <reference field="6" count="1" selected="0">
            <x v="16"/>
          </reference>
        </references>
      </pivotArea>
    </format>
    <format dxfId="36">
      <pivotArea dataOnly="0" labelOnly="1" outline="0" fieldPosition="0">
        <references count="4">
          <reference field="1" count="1" selected="0">
            <x v="23"/>
          </reference>
          <reference field="3" count="1" selected="0">
            <x v="45"/>
          </reference>
          <reference field="4" count="1">
            <x v="15"/>
          </reference>
          <reference field="6" count="1" selected="0">
            <x v="13"/>
          </reference>
        </references>
      </pivotArea>
    </format>
    <format dxfId="35">
      <pivotArea dataOnly="0" labelOnly="1" outline="0" fieldPosition="0">
        <references count="4">
          <reference field="1" count="1" selected="0">
            <x v="23"/>
          </reference>
          <reference field="3" count="1" selected="0">
            <x v="48"/>
          </reference>
          <reference field="4" count="1">
            <x v="39"/>
          </reference>
          <reference field="6" count="1" selected="0">
            <x v="22"/>
          </reference>
        </references>
      </pivotArea>
    </format>
    <format dxfId="34">
      <pivotArea dataOnly="0" labelOnly="1" outline="0" fieldPosition="0">
        <references count="4">
          <reference field="1" count="1" selected="0">
            <x v="23"/>
          </reference>
          <reference field="3" count="1" selected="0">
            <x v="52"/>
          </reference>
          <reference field="4" count="1">
            <x v="24"/>
          </reference>
          <reference field="6" count="1" selected="0">
            <x v="25"/>
          </reference>
        </references>
      </pivotArea>
    </format>
    <format dxfId="33">
      <pivotArea dataOnly="0" labelOnly="1" outline="0" fieldPosition="0">
        <references count="4">
          <reference field="1" count="1" selected="0">
            <x v="24"/>
          </reference>
          <reference field="3" count="1" selected="0">
            <x v="18"/>
          </reference>
          <reference field="4" count="1">
            <x v="21"/>
          </reference>
          <reference field="6" count="1" selected="0">
            <x v="19"/>
          </reference>
        </references>
      </pivotArea>
    </format>
    <format dxfId="32">
      <pivotArea dataOnly="0" labelOnly="1" outline="0" fieldPosition="0">
        <references count="4">
          <reference field="1" count="1" selected="0">
            <x v="24"/>
          </reference>
          <reference field="3" count="1" selected="0">
            <x v="25"/>
          </reference>
          <reference field="4" count="1">
            <x v="32"/>
          </reference>
          <reference field="6" count="1" selected="0">
            <x v="2"/>
          </reference>
        </references>
      </pivotArea>
    </format>
    <format dxfId="31">
      <pivotArea dataOnly="0" labelOnly="1" outline="0" fieldPosition="0">
        <references count="4">
          <reference field="1" count="1" selected="0">
            <x v="24"/>
          </reference>
          <reference field="3" count="1" selected="0">
            <x v="27"/>
          </reference>
          <reference field="4" count="1">
            <x v="15"/>
          </reference>
          <reference field="6" count="1" selected="0">
            <x v="28"/>
          </reference>
        </references>
      </pivotArea>
    </format>
    <format dxfId="30">
      <pivotArea dataOnly="0" labelOnly="1" outline="0" fieldPosition="0">
        <references count="4">
          <reference field="1" count="1" selected="0">
            <x v="24"/>
          </reference>
          <reference field="3" count="1" selected="0">
            <x v="29"/>
          </reference>
          <reference field="4" count="1">
            <x v="21"/>
          </reference>
          <reference field="6" count="1" selected="0">
            <x v="3"/>
          </reference>
        </references>
      </pivotArea>
    </format>
    <format dxfId="29">
      <pivotArea dataOnly="0" labelOnly="1" outline="0" fieldPosition="0">
        <references count="4">
          <reference field="1" count="1" selected="0">
            <x v="24"/>
          </reference>
          <reference field="3" count="1" selected="0">
            <x v="30"/>
          </reference>
          <reference field="4" count="1">
            <x v="21"/>
          </reference>
          <reference field="6" count="1" selected="0">
            <x v="16"/>
          </reference>
        </references>
      </pivotArea>
    </format>
    <format dxfId="28">
      <pivotArea dataOnly="0" labelOnly="1" outline="0" fieldPosition="0">
        <references count="4">
          <reference field="1" count="1" selected="0">
            <x v="24"/>
          </reference>
          <reference field="3" count="1" selected="0">
            <x v="46"/>
          </reference>
          <reference field="4" count="1">
            <x v="27"/>
          </reference>
          <reference field="6" count="1" selected="0">
            <x v="49"/>
          </reference>
        </references>
      </pivotArea>
    </format>
    <format dxfId="27">
      <pivotArea dataOnly="0" labelOnly="1" outline="0" fieldPosition="0">
        <references count="4">
          <reference field="1" count="1" selected="0">
            <x v="24"/>
          </reference>
          <reference field="3" count="1" selected="0">
            <x v="48"/>
          </reference>
          <reference field="4" count="1">
            <x v="39"/>
          </reference>
          <reference field="6" count="1" selected="0">
            <x v="22"/>
          </reference>
        </references>
      </pivotArea>
    </format>
    <format dxfId="26">
      <pivotArea dataOnly="0" labelOnly="1" outline="0" fieldPosition="0">
        <references count="4">
          <reference field="1" count="1" selected="0">
            <x v="24"/>
          </reference>
          <reference field="3" count="1" selected="0">
            <x v="52"/>
          </reference>
          <reference field="4" count="1">
            <x v="24"/>
          </reference>
          <reference field="6" count="1" selected="0">
            <x v="25"/>
          </reference>
        </references>
      </pivotArea>
    </format>
    <format dxfId="25">
      <pivotArea dataOnly="0" labelOnly="1" outline="0" fieldPosition="0">
        <references count="4">
          <reference field="1" count="1" selected="0">
            <x v="25"/>
          </reference>
          <reference field="3" count="1" selected="0">
            <x v="6"/>
          </reference>
          <reference field="4" count="1">
            <x v="21"/>
          </reference>
          <reference field="6" count="1" selected="0">
            <x v="9"/>
          </reference>
        </references>
      </pivotArea>
    </format>
    <format dxfId="24">
      <pivotArea dataOnly="0" labelOnly="1" outline="0" fieldPosition="0">
        <references count="4">
          <reference field="1" count="1" selected="0">
            <x v="25"/>
          </reference>
          <reference field="3" count="1" selected="0">
            <x v="9"/>
          </reference>
          <reference field="4" count="1">
            <x v="24"/>
          </reference>
          <reference field="6" count="1" selected="0">
            <x v="0"/>
          </reference>
        </references>
      </pivotArea>
    </format>
    <format dxfId="23">
      <pivotArea dataOnly="0" labelOnly="1" outline="0" fieldPosition="0">
        <references count="4">
          <reference field="1" count="1" selected="0">
            <x v="25"/>
          </reference>
          <reference field="3" count="1" selected="0">
            <x v="14"/>
          </reference>
          <reference field="4" count="1">
            <x v="27"/>
          </reference>
          <reference field="6" count="1" selected="0">
            <x v="27"/>
          </reference>
        </references>
      </pivotArea>
    </format>
    <format dxfId="22">
      <pivotArea dataOnly="0" labelOnly="1" outline="0" fieldPosition="0">
        <references count="4">
          <reference field="1" count="1" selected="0">
            <x v="25"/>
          </reference>
          <reference field="3" count="1" selected="0">
            <x v="16"/>
          </reference>
          <reference field="4" count="1">
            <x v="15"/>
          </reference>
          <reference field="6" count="1" selected="0">
            <x v="24"/>
          </reference>
        </references>
      </pivotArea>
    </format>
    <format dxfId="21">
      <pivotArea dataOnly="0" labelOnly="1" outline="0" fieldPosition="0">
        <references count="4">
          <reference field="1" count="1" selected="0">
            <x v="25"/>
          </reference>
          <reference field="3" count="1" selected="0">
            <x v="18"/>
          </reference>
          <reference field="4" count="1">
            <x v="24"/>
          </reference>
          <reference field="6" count="1" selected="0">
            <x v="19"/>
          </reference>
        </references>
      </pivotArea>
    </format>
    <format dxfId="20">
      <pivotArea dataOnly="0" labelOnly="1" outline="0" fieldPosition="0">
        <references count="4">
          <reference field="1" count="1" selected="0">
            <x v="25"/>
          </reference>
          <reference field="3" count="1" selected="0">
            <x v="19"/>
          </reference>
          <reference field="4" count="1">
            <x v="24"/>
          </reference>
          <reference field="6" count="1" selected="0">
            <x v="21"/>
          </reference>
        </references>
      </pivotArea>
    </format>
    <format dxfId="19">
      <pivotArea dataOnly="0" labelOnly="1" outline="0" fieldPosition="0">
        <references count="4">
          <reference field="1" count="1" selected="0">
            <x v="25"/>
          </reference>
          <reference field="3" count="1" selected="0">
            <x v="25"/>
          </reference>
          <reference field="4" count="1">
            <x v="32"/>
          </reference>
          <reference field="6" count="1" selected="0">
            <x v="2"/>
          </reference>
        </references>
      </pivotArea>
    </format>
    <format dxfId="18">
      <pivotArea dataOnly="0" labelOnly="1" outline="0" fieldPosition="0">
        <references count="4">
          <reference field="1" count="1" selected="0">
            <x v="25"/>
          </reference>
          <reference field="3" count="1" selected="0">
            <x v="27"/>
          </reference>
          <reference field="4" count="1">
            <x v="15"/>
          </reference>
          <reference field="6" count="1" selected="0">
            <x v="28"/>
          </reference>
        </references>
      </pivotArea>
    </format>
    <format dxfId="17">
      <pivotArea dataOnly="0" labelOnly="1" outline="0" fieldPosition="0">
        <references count="4">
          <reference field="1" count="1" selected="0">
            <x v="25"/>
          </reference>
          <reference field="3" count="1" selected="0">
            <x v="29"/>
          </reference>
          <reference field="4" count="1">
            <x v="21"/>
          </reference>
          <reference field="6" count="1" selected="0">
            <x v="3"/>
          </reference>
        </references>
      </pivotArea>
    </format>
    <format dxfId="16">
      <pivotArea dataOnly="0" labelOnly="1" outline="0" fieldPosition="0">
        <references count="4">
          <reference field="1" count="1" selected="0">
            <x v="25"/>
          </reference>
          <reference field="3" count="1" selected="0">
            <x v="30"/>
          </reference>
          <reference field="4" count="1">
            <x v="21"/>
          </reference>
          <reference field="6" count="1" selected="0">
            <x v="16"/>
          </reference>
        </references>
      </pivotArea>
    </format>
    <format dxfId="15">
      <pivotArea dataOnly="0" labelOnly="1" outline="0" fieldPosition="0">
        <references count="4">
          <reference field="1" count="1" selected="0">
            <x v="25"/>
          </reference>
          <reference field="3" count="1" selected="0">
            <x v="35"/>
          </reference>
          <reference field="4" count="1">
            <x v="15"/>
          </reference>
          <reference field="6" count="1" selected="0">
            <x v="39"/>
          </reference>
        </references>
      </pivotArea>
    </format>
    <format dxfId="14">
      <pivotArea dataOnly="0" labelOnly="1" outline="0" fieldPosition="0">
        <references count="4">
          <reference field="1" count="1" selected="0">
            <x v="25"/>
          </reference>
          <reference field="3" count="1" selected="0">
            <x v="41"/>
          </reference>
          <reference field="4" count="1">
            <x v="15"/>
          </reference>
          <reference field="6" count="1" selected="0">
            <x v="0"/>
          </reference>
        </references>
      </pivotArea>
    </format>
    <format dxfId="13">
      <pivotArea dataOnly="0" labelOnly="1" outline="0" fieldPosition="0">
        <references count="4">
          <reference field="1" count="1" selected="0">
            <x v="25"/>
          </reference>
          <reference field="3" count="1" selected="0">
            <x v="44"/>
          </reference>
          <reference field="4" count="1">
            <x v="24"/>
          </reference>
          <reference field="6" count="1" selected="0">
            <x v="8"/>
          </reference>
        </references>
      </pivotArea>
    </format>
    <format dxfId="12">
      <pivotArea dataOnly="0" labelOnly="1" outline="0" fieldPosition="0">
        <references count="4">
          <reference field="1" count="1" selected="0">
            <x v="25"/>
          </reference>
          <reference field="3" count="1" selected="0">
            <x v="45"/>
          </reference>
          <reference field="4" count="1">
            <x v="15"/>
          </reference>
          <reference field="6" count="1" selected="0">
            <x v="13"/>
          </reference>
        </references>
      </pivotArea>
    </format>
    <format dxfId="11">
      <pivotArea dataOnly="0" labelOnly="1" outline="0" fieldPosition="0">
        <references count="4">
          <reference field="1" count="1" selected="0">
            <x v="25"/>
          </reference>
          <reference field="3" count="1" selected="0">
            <x v="48"/>
          </reference>
          <reference field="4" count="1">
            <x v="39"/>
          </reference>
          <reference field="6" count="1" selected="0">
            <x v="22"/>
          </reference>
        </references>
      </pivotArea>
    </format>
    <format dxfId="10">
      <pivotArea dataOnly="0" labelOnly="1" outline="0" fieldPosition="0">
        <references count="4">
          <reference field="1" count="1" selected="0">
            <x v="25"/>
          </reference>
          <reference field="3" count="1" selected="0">
            <x v="52"/>
          </reference>
          <reference field="4" count="1">
            <x v="26"/>
          </reference>
          <reference field="6" count="1" selected="0">
            <x v="25"/>
          </reference>
        </references>
      </pivotArea>
    </format>
    <format dxfId="9">
      <pivotArea dataOnly="0" labelOnly="1" outline="0" fieldPosition="0">
        <references count="4">
          <reference field="1" count="1" selected="0">
            <x v="26"/>
          </reference>
          <reference field="3" count="1" selected="0">
            <x v="3"/>
          </reference>
          <reference field="4" count="1">
            <x v="4"/>
          </reference>
          <reference field="6" count="1" selected="0">
            <x v="34"/>
          </reference>
        </references>
      </pivotArea>
    </format>
    <format dxfId="8">
      <pivotArea dataOnly="0" labelOnly="1" outline="0" fieldPosition="0">
        <references count="4">
          <reference field="1" count="1" selected="0">
            <x v="26"/>
          </reference>
          <reference field="3" count="1" selected="0">
            <x v="11"/>
          </reference>
          <reference field="4" count="1">
            <x v="36"/>
          </reference>
          <reference field="6" count="1" selected="0">
            <x v="37"/>
          </reference>
        </references>
      </pivotArea>
    </format>
    <format dxfId="7">
      <pivotArea dataOnly="0" labelOnly="1" outline="0" fieldPosition="0">
        <references count="4">
          <reference field="1" count="1" selected="0">
            <x v="26"/>
          </reference>
          <reference field="3" count="1" selected="0">
            <x v="20"/>
          </reference>
          <reference field="4" count="1">
            <x v="47"/>
          </reference>
          <reference field="6" count="1" selected="0">
            <x v="1"/>
          </reference>
        </references>
      </pivotArea>
    </format>
    <format dxfId="6">
      <pivotArea dataOnly="0" labelOnly="1" outline="0" fieldPosition="0">
        <references count="4">
          <reference field="1" count="1" selected="0">
            <x v="26"/>
          </reference>
          <reference field="3" count="1" selected="0">
            <x v="21"/>
          </reference>
          <reference field="4" count="1">
            <x v="15"/>
          </reference>
          <reference field="6" count="1" selected="0">
            <x v="5"/>
          </reference>
        </references>
      </pivotArea>
    </format>
    <format dxfId="5">
      <pivotArea dataOnly="0" labelOnly="1" outline="0" fieldPosition="0">
        <references count="4">
          <reference field="1" count="1" selected="0">
            <x v="26"/>
          </reference>
          <reference field="3" count="1" selected="0">
            <x v="22"/>
          </reference>
          <reference field="4" count="1">
            <x v="41"/>
          </reference>
          <reference field="6" count="1" selected="0">
            <x v="23"/>
          </reference>
        </references>
      </pivotArea>
    </format>
    <format dxfId="4">
      <pivotArea dataOnly="0" labelOnly="1" outline="0" fieldPosition="0">
        <references count="4">
          <reference field="1" count="1" selected="0">
            <x v="26"/>
          </reference>
          <reference field="3" count="1" selected="0">
            <x v="24"/>
          </reference>
          <reference field="4" count="1">
            <x v="24"/>
          </reference>
          <reference field="6" count="1" selected="0">
            <x v="10"/>
          </reference>
        </references>
      </pivotArea>
    </format>
    <format dxfId="3">
      <pivotArea dataOnly="0" labelOnly="1" outline="0" fieldPosition="0">
        <references count="4">
          <reference field="1" count="1" selected="0">
            <x v="26"/>
          </reference>
          <reference field="3" count="1" selected="0">
            <x v="27"/>
          </reference>
          <reference field="4" count="1">
            <x v="24"/>
          </reference>
          <reference field="6" count="1" selected="0">
            <x v="28"/>
          </reference>
        </references>
      </pivotArea>
    </format>
    <format dxfId="2">
      <pivotArea dataOnly="0" labelOnly="1" outline="0" fieldPosition="0">
        <references count="4">
          <reference field="1" count="1" selected="0">
            <x v="26"/>
          </reference>
          <reference field="3" count="1" selected="0">
            <x v="30"/>
          </reference>
          <reference field="4" count="1">
            <x v="24"/>
          </reference>
          <reference field="6" count="1" selected="0">
            <x v="16"/>
          </reference>
        </references>
      </pivotArea>
    </format>
    <format dxfId="1">
      <pivotArea dataOnly="0" labelOnly="1" outline="0" fieldPosition="0">
        <references count="4">
          <reference field="1" count="1" selected="0">
            <x v="26"/>
          </reference>
          <reference field="3" count="1" selected="0">
            <x v="47"/>
          </reference>
          <reference field="4" count="1">
            <x v="4"/>
          </reference>
          <reference field="6" count="1" selected="0">
            <x v="4"/>
          </reference>
        </references>
      </pivotArea>
    </format>
    <format dxfId="0">
      <pivotArea dataOnly="0" labelOnly="1" outline="0" fieldPosition="0">
        <references count="4">
          <reference field="1" count="1" selected="0">
            <x v="26"/>
          </reference>
          <reference field="3" count="1" selected="0">
            <x v="51"/>
          </reference>
          <reference field="4" count="1">
            <x v="23"/>
          </reference>
          <reference field="6" count="1" selected="0">
            <x v="17"/>
          </reference>
        </references>
      </pivotArea>
    </format>
  </formats>
  <pivotTableStyleInfo name="PivotStyleDark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ADY_PRODUCT" xr10:uid="{BE09AAB9-8E78-4D62-BA6C-7EAEA9D94BC2}" sourceName="READY PRODUCT">
  <pivotTables>
    <pivotTable tabId="15" name="PivotTable1"/>
  </pivotTables>
  <data>
    <tabular pivotCacheId="607994821">
      <items count="27">
        <i x="20" s="1"/>
        <i x="17" s="1"/>
        <i x="15" s="1"/>
        <i x="24" s="1"/>
        <i x="14" s="1"/>
        <i x="12" s="1"/>
        <i x="8" s="1"/>
        <i x="16" s="1"/>
        <i x="25" s="1"/>
        <i x="18" s="1"/>
        <i x="23" s="1"/>
        <i x="19" s="1"/>
        <i x="21" s="1"/>
        <i x="22" s="1"/>
        <i x="9" s="1"/>
        <i x="10" s="1"/>
        <i x="11" s="1"/>
        <i x="4" s="1"/>
        <i x="26" s="1"/>
        <i x="5" s="1"/>
        <i x="6" s="1"/>
        <i x="3" s="1"/>
        <i x="0" s="1"/>
        <i x="1" s="1"/>
        <i x="2" s="1"/>
        <i x="7" s="1"/>
        <i x="1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ADY PRODUCT" xr10:uid="{808F8EFC-EB57-4865-BB03-E31E797B1EBB}" cache="Slicer_READY_PRODUCT" caption="READY PRODUCT"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8FB66A-7EA4-474A-96CA-B0AE45C83BF6}" name="Ingredients" displayName="Ingredients" ref="A1:F128" totalsRowShown="0" headerRowDxfId="295" dataDxfId="294">
  <autoFilter ref="A1:F128" xr:uid="{584521C1-3912-47F7-9124-30C12B6C472B}"/>
  <sortState xmlns:xlrd2="http://schemas.microsoft.com/office/spreadsheetml/2017/richdata2" ref="A2:F128">
    <sortCondition ref="A5"/>
  </sortState>
  <tableColumns count="6">
    <tableColumn id="1" xr3:uid="{FC4F5562-7769-4A06-A232-427718222887}" name="#" dataDxfId="293"/>
    <tableColumn id="2" xr3:uid="{D872320B-E249-47E7-9B80-400E3918ED58}" name="INGREDIENTS CODES" dataDxfId="292">
      <calculatedColumnFormula>UPPER(LEFT(Ingredients[[#This Row],[INGREDIENTS]],3)&amp;Ingredients[[#This Row],['#]])</calculatedColumnFormula>
    </tableColumn>
    <tableColumn id="4" xr3:uid="{31865432-BF4C-4B92-A88C-4890581E8300}" name="INGREDIENTS" dataDxfId="291"/>
    <tableColumn id="5" xr3:uid="{7F19EA87-F6F8-42A4-9D0A-7BF9704C6A00}" name="UNIT" dataDxfId="290"/>
    <tableColumn id="6" xr3:uid="{BB54C9EC-16FD-4FD7-89CD-BC1C291A6923}" name="PURCHASING PRICE" dataDxfId="289"/>
    <tableColumn id="7" xr3:uid="{8FD36C5A-2916-474D-8890-3CD3A1FC61A5}" name="SUPPLIERS" dataDxfId="288"/>
  </tableColumns>
  <tableStyleInfo name="TableStyleMedium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8A609ED-29C6-43D5-BFF3-BF53893AA2C3}" name="RecipeCostCalculator" displayName="RecipeCostCalculator" ref="A1:H251" totalsRowShown="0" headerRowDxfId="287" dataDxfId="286">
  <autoFilter ref="A1:H251" xr:uid="{A5D3EA97-9B46-40B5-BB5A-84BC87EAEF69}"/>
  <tableColumns count="8">
    <tableColumn id="1" xr3:uid="{8B3AA401-E2A3-42E8-A4F7-8F8693C034B9}" name="#" dataDxfId="285"/>
    <tableColumn id="2" xr3:uid="{6203F5B6-7286-48F6-A16A-5227F39CC289}" name="READY PRODUCT" dataDxfId="284"/>
    <tableColumn id="3" xr3:uid="{71CA3743-BB9F-455E-87EC-15F89BD9E61B}" name="PREPARED UNIT" dataDxfId="283"/>
    <tableColumn id="9" xr3:uid="{826F0FCA-3803-4AA4-AFF0-2389E4FF7BCA}" name="USED INGREDIENTS" dataDxfId="282"/>
    <tableColumn id="5" xr3:uid="{D6413293-9480-4F0E-A290-188838874CB5}" name="USED WEIGHT" dataDxfId="281"/>
    <tableColumn id="6" xr3:uid="{E44EC471-4A1E-416C-9AA5-FD61C9E2BB25}" name="WEIGHT UNIT" dataDxfId="280">
      <calculatedColumnFormula>IFERROR(_xlfn.XLOOKUP(RecipeCostCalculator[[#This Row],[USED INGREDIENTS]],Ingredients[INGREDIENTS],Ingredients[UNIT],,0),"")</calculatedColumnFormula>
    </tableColumn>
    <tableColumn id="7" xr3:uid="{EE409FE0-46F2-4D43-965C-001B682333DB}" name="INGREDIENTS PURCHASING PRICE" dataDxfId="279">
      <calculatedColumnFormula>IFERROR(_xlfn.XLOOKUP(RecipeCostCalculator[[#This Row],[USED INGREDIENTS]],Ingredients[INGREDIENTS],Ingredients[PURCHASING PRICE],,0),"")</calculatedColumnFormula>
    </tableColumn>
    <tableColumn id="8" xr3:uid="{E20039C8-85EF-4D8F-9CEB-554BFBDD4145}" name="COST" dataDxfId="278">
      <calculatedColumnFormula>IFERROR(RecipeCostCalculator[[#This Row],[INGREDIENTS PURCHASING PRICE]]*RecipeCostCalculator[[#This Row],[USED WEIGHT]],"0")</calculatedColumnFormula>
    </tableColumn>
  </tableColumns>
  <tableStyleInfo name="TableStyleMedium14" showFirstColumn="0" showLastColumn="0" showRowStripes="1" showColumnStripes="0"/>
</table>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V152"/>
  <sheetViews>
    <sheetView zoomScale="85" zoomScaleNormal="85" workbookViewId="0">
      <pane xSplit="3" ySplit="4" topLeftCell="D5" activePane="bottomRight" state="frozen"/>
      <selection pane="topRight" activeCell="C1" sqref="C1"/>
      <selection pane="bottomLeft" activeCell="A5" sqref="A5"/>
      <selection pane="bottomRight" activeCell="A5" sqref="A5"/>
    </sheetView>
  </sheetViews>
  <sheetFormatPr defaultRowHeight="14.4"/>
  <cols>
    <col min="1" max="1" width="34.44140625" customWidth="1"/>
    <col min="2" max="2" width="15.5546875" customWidth="1"/>
    <col min="3" max="3" width="12.77734375" style="3" customWidth="1"/>
    <col min="4" max="45" width="7.77734375" customWidth="1"/>
  </cols>
  <sheetData>
    <row r="1" spans="1:48" ht="72.599999999999994" customHeight="1">
      <c r="A1" s="19" t="s">
        <v>0</v>
      </c>
      <c r="B1" s="19" t="s">
        <v>1</v>
      </c>
      <c r="C1" s="19" t="s">
        <v>2</v>
      </c>
      <c r="D1" s="19" t="s">
        <v>3</v>
      </c>
      <c r="E1" s="19" t="s">
        <v>4</v>
      </c>
      <c r="F1" s="19" t="s">
        <v>5</v>
      </c>
      <c r="G1" s="19" t="s">
        <v>6</v>
      </c>
      <c r="H1" s="19" t="s">
        <v>7</v>
      </c>
      <c r="I1" s="19" t="s">
        <v>8</v>
      </c>
      <c r="J1" s="19" t="s">
        <v>9</v>
      </c>
      <c r="K1" s="19" t="s">
        <v>10</v>
      </c>
      <c r="L1" s="19" t="s">
        <v>11</v>
      </c>
      <c r="M1" s="19" t="s">
        <v>12</v>
      </c>
      <c r="N1" s="20" t="s">
        <v>13</v>
      </c>
      <c r="O1" s="20" t="s">
        <v>14</v>
      </c>
      <c r="P1" s="20" t="s">
        <v>15</v>
      </c>
      <c r="Q1" s="20" t="s">
        <v>16</v>
      </c>
      <c r="R1" s="20" t="s">
        <v>17</v>
      </c>
      <c r="S1" s="20" t="s">
        <v>18</v>
      </c>
      <c r="T1" s="20" t="s">
        <v>19</v>
      </c>
      <c r="U1" s="20" t="s">
        <v>20</v>
      </c>
      <c r="V1" s="20" t="s">
        <v>21</v>
      </c>
      <c r="W1" s="22" t="s">
        <v>22</v>
      </c>
      <c r="X1" s="22" t="s">
        <v>23</v>
      </c>
      <c r="Y1" s="22" t="s">
        <v>24</v>
      </c>
      <c r="Z1" s="22" t="s">
        <v>25</v>
      </c>
      <c r="AA1" s="22" t="s">
        <v>26</v>
      </c>
      <c r="AB1" s="22" t="s">
        <v>27</v>
      </c>
      <c r="AC1" s="22" t="s">
        <v>28</v>
      </c>
      <c r="AD1" s="22" t="s">
        <v>29</v>
      </c>
      <c r="AE1" s="23" t="s">
        <v>30</v>
      </c>
      <c r="AF1" s="23"/>
      <c r="AG1" s="23"/>
      <c r="AH1" s="23"/>
      <c r="AI1" s="23"/>
      <c r="AJ1" s="23"/>
      <c r="AK1" s="23"/>
      <c r="AL1" s="23"/>
      <c r="AM1" s="24"/>
      <c r="AN1" s="24"/>
      <c r="AO1" s="24"/>
      <c r="AP1" s="24"/>
      <c r="AQ1" s="24"/>
      <c r="AR1" s="24"/>
      <c r="AS1" s="24"/>
      <c r="AT1" s="21"/>
      <c r="AU1" s="21"/>
      <c r="AV1" s="21"/>
    </row>
    <row r="2" spans="1:48" ht="21.6" customHeight="1">
      <c r="A2" s="8" t="s">
        <v>31</v>
      </c>
      <c r="B2" s="8"/>
      <c r="C2" s="9"/>
      <c r="D2" s="10">
        <v>7.5</v>
      </c>
      <c r="E2" s="10">
        <v>6.5</v>
      </c>
      <c r="F2" s="10">
        <v>6</v>
      </c>
      <c r="G2" s="10">
        <v>6</v>
      </c>
      <c r="H2" s="10">
        <v>6</v>
      </c>
      <c r="I2" s="10">
        <v>5.5</v>
      </c>
      <c r="J2" s="10">
        <v>5</v>
      </c>
      <c r="K2" s="10">
        <v>5</v>
      </c>
      <c r="L2" s="10">
        <v>4</v>
      </c>
      <c r="M2" s="10">
        <v>7</v>
      </c>
      <c r="N2" s="12">
        <v>8</v>
      </c>
      <c r="O2" s="12">
        <v>7</v>
      </c>
      <c r="P2" s="12">
        <v>6</v>
      </c>
      <c r="Q2" s="12">
        <v>5</v>
      </c>
      <c r="R2" s="12">
        <v>5</v>
      </c>
      <c r="S2" s="12">
        <v>7</v>
      </c>
      <c r="T2" s="12">
        <v>7</v>
      </c>
      <c r="U2" s="12">
        <v>6</v>
      </c>
      <c r="V2" s="12">
        <v>7</v>
      </c>
      <c r="W2" s="15">
        <v>7</v>
      </c>
      <c r="X2" s="15"/>
      <c r="Y2" s="15"/>
      <c r="Z2" s="15"/>
      <c r="AA2" s="15"/>
      <c r="AB2" s="15"/>
      <c r="AC2" s="15"/>
      <c r="AD2" s="15"/>
      <c r="AE2" s="17"/>
      <c r="AF2" s="17"/>
      <c r="AG2" s="17"/>
      <c r="AH2" s="17"/>
      <c r="AI2" s="17"/>
      <c r="AJ2" s="17"/>
      <c r="AK2" s="17"/>
      <c r="AL2" s="17"/>
      <c r="AM2" s="5"/>
      <c r="AN2" s="5"/>
      <c r="AO2" s="5"/>
      <c r="AP2" s="5"/>
      <c r="AQ2" s="5"/>
      <c r="AR2" s="5"/>
      <c r="AS2" s="5"/>
    </row>
    <row r="3" spans="1:48" ht="25.35" customHeight="1">
      <c r="A3" s="8" t="s">
        <v>32</v>
      </c>
      <c r="B3" s="8"/>
      <c r="C3" s="9"/>
      <c r="D3" s="10">
        <f>SUMPRODUCT(C5:C206,D5:D206)</f>
        <v>3.4489639814814814</v>
      </c>
      <c r="E3" s="10">
        <f>SUMPRODUCT($C5:$C206,E5:E206)</f>
        <v>1.8795012841000305</v>
      </c>
      <c r="F3" s="10">
        <f>SUMPRODUCT($C5:$C206,F5:F206)</f>
        <v>2.0090067864923746</v>
      </c>
      <c r="G3" s="10">
        <f>SUMPRODUCT(C5:C206,G5:G206)</f>
        <v>2.1820936726190481</v>
      </c>
      <c r="H3" s="10">
        <f t="shared" ref="H3:AC3" si="0">SUMPRODUCT($C5:$C206,H5:H206)</f>
        <v>1.7906549387420758</v>
      </c>
      <c r="I3" s="10">
        <f t="shared" si="0"/>
        <v>1.5950306862745098</v>
      </c>
      <c r="J3" s="10">
        <f t="shared" si="0"/>
        <v>1.9801907546614608</v>
      </c>
      <c r="K3" s="10">
        <f t="shared" si="0"/>
        <v>1.835012962962963</v>
      </c>
      <c r="L3" s="10">
        <f t="shared" si="0"/>
        <v>1.1751492458761283</v>
      </c>
      <c r="M3" s="10">
        <f t="shared" si="0"/>
        <v>1.6851492458761281</v>
      </c>
      <c r="N3" s="12">
        <f t="shared" si="0"/>
        <v>3.2636980003931395</v>
      </c>
      <c r="O3" s="12">
        <f t="shared" si="0"/>
        <v>3.1223859703179522</v>
      </c>
      <c r="P3" s="12">
        <f t="shared" si="0"/>
        <v>2.6023859703179517</v>
      </c>
      <c r="Q3" s="12">
        <f t="shared" si="0"/>
        <v>2.2873859703179522</v>
      </c>
      <c r="R3" s="12">
        <f t="shared" si="0"/>
        <v>1.9623859703179518</v>
      </c>
      <c r="S3" s="12">
        <f t="shared" si="0"/>
        <v>2.8745431131750947</v>
      </c>
      <c r="T3" s="12">
        <f t="shared" si="0"/>
        <v>2.8245431131750949</v>
      </c>
      <c r="U3" s="12">
        <f t="shared" si="0"/>
        <v>2.3927515873015874</v>
      </c>
      <c r="V3" s="12">
        <f t="shared" si="0"/>
        <v>3.9899999999999998</v>
      </c>
      <c r="W3" s="15">
        <f t="shared" si="0"/>
        <v>2.2665999999999999</v>
      </c>
      <c r="X3" s="15">
        <f t="shared" si="0"/>
        <v>3.0966</v>
      </c>
      <c r="Y3" s="15">
        <f t="shared" si="0"/>
        <v>2.8216000000000001</v>
      </c>
      <c r="Z3" s="15">
        <f t="shared" si="0"/>
        <v>2.8009348318348319</v>
      </c>
      <c r="AA3" s="15">
        <f t="shared" si="0"/>
        <v>2.8266</v>
      </c>
      <c r="AB3" s="15">
        <f t="shared" si="0"/>
        <v>3.6166</v>
      </c>
      <c r="AC3" s="15">
        <f t="shared" si="0"/>
        <v>3.6166000000000005</v>
      </c>
      <c r="AD3" s="15">
        <f t="shared" ref="AD3:AL3" si="1">SUMPRODUCT($C5:$C206,AD5:AD206)</f>
        <v>2.8642839743589739</v>
      </c>
      <c r="AE3" s="17">
        <f t="shared" si="1"/>
        <v>0</v>
      </c>
      <c r="AF3" s="17">
        <f t="shared" si="1"/>
        <v>0</v>
      </c>
      <c r="AG3" s="17">
        <f t="shared" si="1"/>
        <v>0</v>
      </c>
      <c r="AH3" s="17">
        <f t="shared" si="1"/>
        <v>0</v>
      </c>
      <c r="AI3" s="17">
        <f t="shared" si="1"/>
        <v>0</v>
      </c>
      <c r="AJ3" s="17">
        <f t="shared" si="1"/>
        <v>0</v>
      </c>
      <c r="AK3" s="17">
        <f t="shared" si="1"/>
        <v>0</v>
      </c>
      <c r="AL3" s="17">
        <f t="shared" si="1"/>
        <v>0</v>
      </c>
      <c r="AM3" s="12"/>
      <c r="AN3" s="12"/>
      <c r="AO3" s="12"/>
      <c r="AP3" s="12"/>
      <c r="AQ3" s="12">
        <f>SUMPRODUCT($C5:$C206,AQ5:AQ206)</f>
        <v>0</v>
      </c>
      <c r="AR3" s="12">
        <f>SUMPRODUCT($C5:$C206,AR5:AR206)</f>
        <v>0</v>
      </c>
      <c r="AS3" s="12">
        <f>SUMPRODUCT($C5:$C206,AS5:AS206)</f>
        <v>0</v>
      </c>
    </row>
    <row r="4" spans="1:48" ht="25.35" customHeight="1">
      <c r="A4" s="8" t="s">
        <v>33</v>
      </c>
      <c r="B4" s="8"/>
      <c r="C4" s="9"/>
      <c r="D4" s="11">
        <f>IFERROR(D3/D2,0)</f>
        <v>0.45986186419753083</v>
      </c>
      <c r="E4" s="11">
        <f>IFERROR(E3/E2,0)</f>
        <v>0.28915404370769698</v>
      </c>
      <c r="F4" s="11">
        <f>IFERROR(F3/F2,0)</f>
        <v>0.33483446441539577</v>
      </c>
      <c r="G4" s="11">
        <f t="shared" ref="G4:AC4" si="2">IFERROR(G3/G2,0)</f>
        <v>0.36368227876984133</v>
      </c>
      <c r="H4" s="11">
        <f t="shared" si="2"/>
        <v>0.29844248979034599</v>
      </c>
      <c r="I4" s="11">
        <f>IFERROR(I3/I2,0)</f>
        <v>0.29000557932263815</v>
      </c>
      <c r="J4" s="11">
        <f>IFERROR(J3/J2,0)</f>
        <v>0.39603815093229217</v>
      </c>
      <c r="K4" s="11">
        <f>IFERROR(K3/K2,0)</f>
        <v>0.3670025925925926</v>
      </c>
      <c r="L4" s="11">
        <f t="shared" si="2"/>
        <v>0.29378731146903209</v>
      </c>
      <c r="M4" s="11">
        <f t="shared" si="2"/>
        <v>0.24073560655373258</v>
      </c>
      <c r="N4" s="13">
        <f>IFERROR(N3/N2,0)</f>
        <v>0.40796225004914244</v>
      </c>
      <c r="O4" s="13">
        <f>IFERROR(O3/O2,0)</f>
        <v>0.44605513861685031</v>
      </c>
      <c r="P4" s="13">
        <f>IFERROR(P3/P2,0)</f>
        <v>0.43373099505299195</v>
      </c>
      <c r="Q4" s="13">
        <f>IFERROR(Q3/Q2,0)</f>
        <v>0.45747719406359044</v>
      </c>
      <c r="R4" s="13">
        <f t="shared" si="2"/>
        <v>0.39247719406359038</v>
      </c>
      <c r="S4" s="13">
        <f>IFERROR(S3/S2,0)</f>
        <v>0.4106490161678707</v>
      </c>
      <c r="T4" s="13">
        <f>IFERROR(T3/T2,0)</f>
        <v>0.40350615902501358</v>
      </c>
      <c r="U4" s="13">
        <f t="shared" si="2"/>
        <v>0.39879193121693124</v>
      </c>
      <c r="V4" s="13">
        <f t="shared" si="2"/>
        <v>0.56999999999999995</v>
      </c>
      <c r="W4" s="16">
        <f t="shared" si="2"/>
        <v>0.32379999999999998</v>
      </c>
      <c r="X4" s="16">
        <f t="shared" si="2"/>
        <v>0</v>
      </c>
      <c r="Y4" s="16">
        <f t="shared" si="2"/>
        <v>0</v>
      </c>
      <c r="Z4" s="16">
        <f t="shared" si="2"/>
        <v>0</v>
      </c>
      <c r="AA4" s="16">
        <f t="shared" si="2"/>
        <v>0</v>
      </c>
      <c r="AB4" s="16">
        <f t="shared" si="2"/>
        <v>0</v>
      </c>
      <c r="AC4" s="16">
        <f t="shared" si="2"/>
        <v>0</v>
      </c>
      <c r="AD4" s="16">
        <f t="shared" ref="AD4:AL4" si="3">IFERROR(AD3/AD2,0)</f>
        <v>0</v>
      </c>
      <c r="AE4" s="18">
        <f t="shared" si="3"/>
        <v>0</v>
      </c>
      <c r="AF4" s="18">
        <f t="shared" si="3"/>
        <v>0</v>
      </c>
      <c r="AG4" s="18">
        <f t="shared" si="3"/>
        <v>0</v>
      </c>
      <c r="AH4" s="18">
        <f t="shared" si="3"/>
        <v>0</v>
      </c>
      <c r="AI4" s="18">
        <f t="shared" si="3"/>
        <v>0</v>
      </c>
      <c r="AJ4" s="18">
        <f t="shared" si="3"/>
        <v>0</v>
      </c>
      <c r="AK4" s="18">
        <f t="shared" si="3"/>
        <v>0</v>
      </c>
      <c r="AL4" s="18">
        <f t="shared" si="3"/>
        <v>0</v>
      </c>
      <c r="AM4" s="4"/>
      <c r="AN4" s="4"/>
      <c r="AO4" s="4"/>
      <c r="AP4" s="4"/>
      <c r="AQ4" s="4"/>
      <c r="AR4" s="4"/>
      <c r="AS4" s="4"/>
    </row>
    <row r="5" spans="1:48">
      <c r="A5" s="1" t="s">
        <v>34</v>
      </c>
      <c r="B5" s="1" t="str">
        <f>VLOOKUP(A5,'Xammal Mebleg'!A:B,2,0)</f>
        <v>KG</v>
      </c>
      <c r="C5" s="2"/>
      <c r="D5" s="2" t="s">
        <v>171</v>
      </c>
      <c r="E5" s="1"/>
      <c r="F5" s="1"/>
      <c r="G5" s="2" t="s">
        <v>171</v>
      </c>
      <c r="H5" s="2" t="s">
        <v>171</v>
      </c>
      <c r="I5" s="1"/>
      <c r="J5" s="1"/>
      <c r="K5" s="1"/>
      <c r="L5" s="1"/>
      <c r="M5" s="1"/>
      <c r="N5" s="1"/>
      <c r="O5" s="1"/>
      <c r="P5" s="1"/>
      <c r="Q5" s="1"/>
      <c r="R5" s="1"/>
      <c r="S5" s="1"/>
      <c r="T5" s="1"/>
      <c r="U5" s="1"/>
      <c r="V5" s="1"/>
      <c r="W5" s="14"/>
      <c r="X5" s="1"/>
      <c r="Y5" s="1"/>
      <c r="Z5" s="1"/>
      <c r="AA5" s="1"/>
      <c r="AB5" s="1"/>
      <c r="AC5" s="1"/>
      <c r="AD5" s="1"/>
      <c r="AE5" s="1"/>
      <c r="AF5" s="1"/>
      <c r="AG5" s="1"/>
      <c r="AH5" s="1"/>
      <c r="AI5" s="1"/>
      <c r="AJ5" s="1"/>
      <c r="AK5" s="1"/>
      <c r="AL5" s="1"/>
      <c r="AM5" s="1"/>
      <c r="AN5" s="1"/>
      <c r="AO5" s="1"/>
      <c r="AP5" s="1"/>
      <c r="AQ5" s="1"/>
      <c r="AR5" s="1"/>
      <c r="AS5" s="1"/>
    </row>
    <row r="6" spans="1:48">
      <c r="A6" s="1" t="s">
        <v>35</v>
      </c>
      <c r="B6" s="1" t="str">
        <f>VLOOKUP(A6,'Xammal Mebleg'!A:B,2,0)</f>
        <v>KG</v>
      </c>
      <c r="C6" s="2">
        <v>0.95</v>
      </c>
      <c r="D6" s="2" t="s">
        <v>171</v>
      </c>
      <c r="E6" s="1"/>
      <c r="F6" s="1"/>
      <c r="G6" s="2" t="s">
        <v>171</v>
      </c>
      <c r="H6" s="2" t="s">
        <v>171</v>
      </c>
      <c r="I6" s="1"/>
      <c r="J6" s="1"/>
      <c r="K6" s="1"/>
      <c r="L6" s="1"/>
      <c r="M6" s="1"/>
      <c r="N6" s="1"/>
      <c r="O6" s="1"/>
      <c r="P6" s="1"/>
      <c r="Q6" s="1"/>
      <c r="R6" s="1"/>
      <c r="S6" s="1"/>
      <c r="T6" s="1"/>
      <c r="U6" s="1"/>
      <c r="V6" s="1"/>
      <c r="W6" s="14"/>
      <c r="X6" s="1"/>
      <c r="Y6" s="1"/>
      <c r="Z6" s="1"/>
      <c r="AA6" s="1"/>
      <c r="AB6" s="1"/>
      <c r="AC6" s="1"/>
      <c r="AD6" s="1"/>
      <c r="AE6" s="1"/>
      <c r="AF6" s="1"/>
      <c r="AG6" s="1"/>
      <c r="AH6" s="1"/>
      <c r="AI6" s="1"/>
      <c r="AJ6" s="1"/>
      <c r="AK6" s="1"/>
      <c r="AL6" s="1"/>
      <c r="AM6" s="1"/>
      <c r="AN6" s="1"/>
      <c r="AO6" s="1"/>
      <c r="AP6" s="1"/>
      <c r="AQ6" s="1"/>
      <c r="AR6" s="1"/>
      <c r="AS6" s="1"/>
    </row>
    <row r="7" spans="1:48">
      <c r="A7" s="1" t="s">
        <v>36</v>
      </c>
      <c r="B7" s="1" t="str">
        <f>VLOOKUP(A7,'Xammal Mebleg'!A:B,2,0)</f>
        <v>KG</v>
      </c>
      <c r="C7" s="2">
        <v>9.4849999999999994</v>
      </c>
      <c r="D7" s="2" t="s">
        <v>171</v>
      </c>
      <c r="E7" s="1"/>
      <c r="F7" s="1"/>
      <c r="G7" s="2" t="s">
        <v>171</v>
      </c>
      <c r="H7" s="2" t="s">
        <v>171</v>
      </c>
      <c r="I7" s="1"/>
      <c r="J7" s="1"/>
      <c r="K7" s="1"/>
      <c r="L7" s="1"/>
      <c r="M7" s="1"/>
      <c r="N7" s="1"/>
      <c r="O7" s="1"/>
      <c r="P7" s="1"/>
      <c r="Q7" s="1"/>
      <c r="R7" s="1"/>
      <c r="S7" s="1"/>
      <c r="T7" s="1"/>
      <c r="U7" s="1"/>
      <c r="V7" s="1"/>
      <c r="W7" s="14"/>
      <c r="X7" s="1"/>
      <c r="Y7" s="1"/>
      <c r="Z7" s="1"/>
      <c r="AA7" s="1"/>
      <c r="AB7" s="1"/>
      <c r="AC7" s="1"/>
      <c r="AD7" s="1"/>
      <c r="AE7" s="1"/>
      <c r="AF7" s="1"/>
      <c r="AG7" s="1"/>
      <c r="AH7" s="1"/>
      <c r="AI7" s="1"/>
      <c r="AJ7" s="1"/>
      <c r="AK7" s="1"/>
      <c r="AL7" s="1"/>
      <c r="AM7" s="1"/>
      <c r="AN7" s="1"/>
      <c r="AO7" s="1"/>
      <c r="AP7" s="1"/>
      <c r="AQ7" s="1"/>
      <c r="AR7" s="1"/>
      <c r="AS7" s="1"/>
    </row>
    <row r="8" spans="1:48">
      <c r="A8" s="1" t="s">
        <v>37</v>
      </c>
      <c r="B8" s="1" t="str">
        <f>VLOOKUP(A8,'Xammal Mebleg'!A:B,2,0)</f>
        <v>KG</v>
      </c>
      <c r="C8" s="2">
        <v>2.5575000000000001</v>
      </c>
      <c r="D8" s="2"/>
      <c r="E8" s="1"/>
      <c r="F8" s="1"/>
      <c r="G8" s="2" t="s">
        <v>171</v>
      </c>
      <c r="H8" s="2" t="s">
        <v>171</v>
      </c>
      <c r="I8" s="1">
        <v>7.0000000000000007E-2</v>
      </c>
      <c r="J8" s="1"/>
      <c r="K8" s="1"/>
      <c r="L8" s="1"/>
      <c r="M8" s="1"/>
      <c r="N8" s="1"/>
      <c r="O8" s="1"/>
      <c r="P8" s="1"/>
      <c r="Q8" s="1"/>
      <c r="R8" s="1"/>
      <c r="S8" s="1"/>
      <c r="T8" s="1"/>
      <c r="U8" s="1"/>
      <c r="V8" s="1"/>
      <c r="W8" s="14"/>
      <c r="X8" s="1"/>
      <c r="Y8" s="1"/>
      <c r="Z8" s="1"/>
      <c r="AA8" s="1"/>
      <c r="AB8" s="1"/>
      <c r="AC8" s="1"/>
      <c r="AD8" s="1">
        <v>0.15</v>
      </c>
      <c r="AE8" s="1"/>
      <c r="AF8" s="1"/>
      <c r="AG8" s="1"/>
      <c r="AH8" s="1"/>
      <c r="AI8" s="1"/>
      <c r="AJ8" s="1"/>
      <c r="AK8" s="1"/>
      <c r="AL8" s="1"/>
      <c r="AM8" s="1"/>
      <c r="AN8" s="1"/>
      <c r="AO8" s="1"/>
      <c r="AP8" s="1"/>
      <c r="AQ8" s="1"/>
      <c r="AR8" s="1"/>
      <c r="AS8" s="1"/>
    </row>
    <row r="9" spans="1:48">
      <c r="A9" s="1" t="s">
        <v>38</v>
      </c>
      <c r="B9" s="1" t="str">
        <f>VLOOKUP(A9,'Xammal Mebleg'!A:B,2,0)</f>
        <v>KG</v>
      </c>
      <c r="C9" s="2">
        <v>5.38</v>
      </c>
      <c r="D9" s="2" t="s">
        <v>171</v>
      </c>
      <c r="E9" s="1"/>
      <c r="F9" s="1"/>
      <c r="G9" s="2" t="s">
        <v>171</v>
      </c>
      <c r="H9" s="2" t="s">
        <v>171</v>
      </c>
      <c r="I9" s="1"/>
      <c r="J9" s="1"/>
      <c r="K9" s="1"/>
      <c r="L9" s="1"/>
      <c r="M9" s="1"/>
      <c r="N9" s="1"/>
      <c r="O9" s="1"/>
      <c r="P9" s="1"/>
      <c r="Q9" s="1"/>
      <c r="R9" s="1"/>
      <c r="S9" s="1"/>
      <c r="T9" s="1"/>
      <c r="U9" s="1"/>
      <c r="V9" s="1"/>
      <c r="W9" s="14"/>
      <c r="X9" s="1"/>
      <c r="Y9" s="1"/>
      <c r="Z9" s="1"/>
      <c r="AA9" s="1"/>
      <c r="AB9" s="1"/>
      <c r="AC9" s="1"/>
      <c r="AD9" s="1"/>
      <c r="AE9" s="1"/>
      <c r="AF9" s="1"/>
      <c r="AG9" s="1"/>
      <c r="AH9" s="1"/>
      <c r="AI9" s="1"/>
      <c r="AJ9" s="1"/>
      <c r="AK9" s="1"/>
      <c r="AL9" s="1"/>
      <c r="AM9" s="1"/>
      <c r="AN9" s="1"/>
      <c r="AO9" s="1"/>
      <c r="AP9" s="1"/>
      <c r="AQ9" s="1"/>
      <c r="AR9" s="1"/>
      <c r="AS9" s="1"/>
    </row>
    <row r="10" spans="1:48">
      <c r="A10" s="1" t="s">
        <v>39</v>
      </c>
      <c r="B10" s="1" t="str">
        <f>VLOOKUP(A10,'Xammal Mebleg'!A:B,2,0)</f>
        <v>KG</v>
      </c>
      <c r="C10" s="2">
        <v>0</v>
      </c>
      <c r="D10" s="2" t="s">
        <v>171</v>
      </c>
      <c r="E10" s="1"/>
      <c r="F10" s="1"/>
      <c r="G10" s="2" t="s">
        <v>171</v>
      </c>
      <c r="H10" s="2" t="s">
        <v>171</v>
      </c>
      <c r="I10" s="1"/>
      <c r="J10" s="1"/>
      <c r="K10" s="1"/>
      <c r="L10" s="1"/>
      <c r="M10" s="1"/>
      <c r="N10" s="1"/>
      <c r="O10" s="1"/>
      <c r="P10" s="1"/>
      <c r="Q10" s="1"/>
      <c r="R10" s="1"/>
      <c r="S10" s="1"/>
      <c r="T10" s="1"/>
      <c r="U10" s="1"/>
      <c r="V10" s="1"/>
      <c r="W10" s="14"/>
      <c r="X10" s="1"/>
      <c r="Y10" s="1"/>
      <c r="Z10" s="1"/>
      <c r="AA10" s="1"/>
      <c r="AB10" s="1"/>
      <c r="AC10" s="1"/>
      <c r="AD10" s="1"/>
      <c r="AE10" s="1"/>
      <c r="AF10" s="1"/>
      <c r="AG10" s="1"/>
      <c r="AH10" s="1"/>
      <c r="AI10" s="1"/>
      <c r="AJ10" s="1"/>
      <c r="AK10" s="1"/>
      <c r="AL10" s="1"/>
      <c r="AM10" s="1"/>
      <c r="AN10" s="1"/>
      <c r="AO10" s="1"/>
      <c r="AP10" s="1"/>
      <c r="AQ10" s="1"/>
      <c r="AR10" s="1"/>
      <c r="AS10" s="1"/>
    </row>
    <row r="11" spans="1:48">
      <c r="A11" s="1" t="s">
        <v>40</v>
      </c>
      <c r="B11" s="1" t="str">
        <f>VLOOKUP(A11,'Xammal Mebleg'!A:B,2,0)</f>
        <v>KG</v>
      </c>
      <c r="C11" s="2">
        <v>2.6130000000000004</v>
      </c>
      <c r="D11" s="2" t="s">
        <v>171</v>
      </c>
      <c r="E11" s="1"/>
      <c r="F11" s="1"/>
      <c r="G11" s="2" t="s">
        <v>171</v>
      </c>
      <c r="H11" s="2" t="s">
        <v>171</v>
      </c>
      <c r="I11" s="1"/>
      <c r="J11" s="1">
        <v>0.02</v>
      </c>
      <c r="K11" s="1"/>
      <c r="L11" s="1">
        <v>0.03</v>
      </c>
      <c r="M11" s="1">
        <v>0.03</v>
      </c>
      <c r="N11" s="1"/>
      <c r="O11" s="1"/>
      <c r="P11" s="1"/>
      <c r="Q11" s="1"/>
      <c r="R11" s="1"/>
      <c r="S11" s="1"/>
      <c r="T11" s="1"/>
      <c r="U11" s="1"/>
      <c r="V11" s="1"/>
      <c r="W11" s="14"/>
      <c r="X11" s="1"/>
      <c r="Y11" s="1"/>
      <c r="Z11" s="1"/>
      <c r="AA11" s="1"/>
      <c r="AB11" s="1"/>
      <c r="AC11" s="1"/>
      <c r="AD11" s="1"/>
      <c r="AE11" s="1"/>
      <c r="AF11" s="1"/>
      <c r="AG11" s="1"/>
      <c r="AH11" s="1"/>
      <c r="AI11" s="1"/>
      <c r="AJ11" s="1"/>
      <c r="AK11" s="1"/>
      <c r="AL11" s="1"/>
      <c r="AM11" s="1"/>
      <c r="AN11" s="1"/>
      <c r="AO11" s="1"/>
      <c r="AP11" s="1"/>
      <c r="AQ11" s="1"/>
      <c r="AR11" s="1"/>
      <c r="AS11" s="1"/>
    </row>
    <row r="12" spans="1:48">
      <c r="A12" s="1" t="s">
        <v>41</v>
      </c>
      <c r="B12" s="1" t="str">
        <f>VLOOKUP(A12,'Xammal Mebleg'!A:B,2,0)</f>
        <v>KG</v>
      </c>
      <c r="C12" s="2">
        <v>15</v>
      </c>
      <c r="D12" s="2" t="s">
        <v>171</v>
      </c>
      <c r="E12" s="1"/>
      <c r="F12" s="1"/>
      <c r="G12" s="2" t="s">
        <v>171</v>
      </c>
      <c r="H12" s="2" t="s">
        <v>171</v>
      </c>
      <c r="I12" s="1"/>
      <c r="J12" s="1"/>
      <c r="K12" s="1"/>
      <c r="L12" s="1"/>
      <c r="M12" s="1"/>
      <c r="N12" s="1"/>
      <c r="O12" s="1"/>
      <c r="P12" s="1"/>
      <c r="Q12" s="1"/>
      <c r="R12" s="1"/>
      <c r="S12" s="1"/>
      <c r="T12" s="1"/>
      <c r="U12" s="1"/>
      <c r="V12" s="1"/>
      <c r="W12" s="14"/>
      <c r="X12" s="1"/>
      <c r="Y12" s="1"/>
      <c r="Z12" s="1"/>
      <c r="AA12" s="1"/>
      <c r="AB12" s="1"/>
      <c r="AC12" s="1"/>
      <c r="AD12" s="1"/>
      <c r="AE12" s="1"/>
      <c r="AF12" s="1"/>
      <c r="AG12" s="1"/>
      <c r="AH12" s="1"/>
      <c r="AI12" s="1"/>
      <c r="AJ12" s="1"/>
      <c r="AK12" s="1"/>
      <c r="AL12" s="1"/>
      <c r="AM12" s="1"/>
      <c r="AN12" s="1"/>
      <c r="AO12" s="1"/>
      <c r="AP12" s="1"/>
      <c r="AQ12" s="1"/>
      <c r="AR12" s="1"/>
      <c r="AS12" s="1"/>
    </row>
    <row r="13" spans="1:48">
      <c r="A13" s="1" t="s">
        <v>42</v>
      </c>
      <c r="B13" s="1" t="str">
        <f>VLOOKUP(A13,'Xammal Mebleg'!A:B,2,0)</f>
        <v>KG</v>
      </c>
      <c r="C13" s="2">
        <v>3.1</v>
      </c>
      <c r="D13" s="2" t="s">
        <v>171</v>
      </c>
      <c r="E13" s="1"/>
      <c r="F13" s="1"/>
      <c r="G13" s="2" t="s">
        <v>171</v>
      </c>
      <c r="H13" s="2" t="s">
        <v>171</v>
      </c>
      <c r="I13" s="1"/>
      <c r="J13" s="1"/>
      <c r="K13" s="1"/>
      <c r="L13" s="1"/>
      <c r="M13" s="1"/>
      <c r="N13" s="1"/>
      <c r="O13" s="1"/>
      <c r="P13" s="1"/>
      <c r="Q13" s="1"/>
      <c r="R13" s="1"/>
      <c r="S13" s="1"/>
      <c r="T13" s="1"/>
      <c r="U13" s="1"/>
      <c r="V13" s="1"/>
      <c r="W13" s="14"/>
      <c r="X13" s="1"/>
      <c r="Y13" s="1"/>
      <c r="Z13" s="1"/>
      <c r="AA13" s="1"/>
      <c r="AB13" s="1"/>
      <c r="AC13" s="1"/>
      <c r="AD13" s="1"/>
      <c r="AE13" s="1"/>
      <c r="AF13" s="1"/>
      <c r="AG13" s="1"/>
      <c r="AH13" s="1"/>
      <c r="AI13" s="1"/>
      <c r="AJ13" s="1"/>
      <c r="AK13" s="1"/>
      <c r="AL13" s="1"/>
      <c r="AM13" s="1"/>
      <c r="AN13" s="1"/>
      <c r="AO13" s="1"/>
      <c r="AP13" s="1"/>
      <c r="AQ13" s="1"/>
      <c r="AR13" s="1"/>
      <c r="AS13" s="1"/>
    </row>
    <row r="14" spans="1:48">
      <c r="A14" s="1" t="s">
        <v>43</v>
      </c>
      <c r="B14" s="1" t="str">
        <f>VLOOKUP(A14,'Xammal Mebleg'!A:B,2,0)</f>
        <v>KG</v>
      </c>
      <c r="C14" s="2">
        <v>3.222</v>
      </c>
      <c r="D14" s="2" t="s">
        <v>171</v>
      </c>
      <c r="E14" s="1"/>
      <c r="F14" s="1"/>
      <c r="G14" s="2" t="s">
        <v>171</v>
      </c>
      <c r="H14" s="2" t="s">
        <v>171</v>
      </c>
      <c r="I14" s="1"/>
      <c r="J14" s="1"/>
      <c r="K14" s="1"/>
      <c r="L14" s="1"/>
      <c r="M14" s="1"/>
      <c r="N14" s="1"/>
      <c r="O14" s="1"/>
      <c r="P14" s="1"/>
      <c r="Q14" s="1"/>
      <c r="R14" s="1"/>
      <c r="S14" s="1"/>
      <c r="T14" s="1"/>
      <c r="U14" s="1"/>
      <c r="V14" s="1"/>
      <c r="W14" s="14"/>
      <c r="X14" s="1"/>
      <c r="Y14" s="1"/>
      <c r="Z14" s="1"/>
      <c r="AA14" s="1"/>
      <c r="AB14" s="1"/>
      <c r="AC14" s="1"/>
      <c r="AD14" s="1"/>
      <c r="AE14" s="1"/>
      <c r="AF14" s="1"/>
      <c r="AG14" s="1"/>
      <c r="AH14" s="1"/>
      <c r="AI14" s="1"/>
      <c r="AJ14" s="1"/>
      <c r="AK14" s="1"/>
      <c r="AL14" s="1"/>
      <c r="AM14" s="1"/>
      <c r="AN14" s="1"/>
      <c r="AO14" s="1"/>
      <c r="AP14" s="1"/>
      <c r="AQ14" s="1"/>
      <c r="AR14" s="1"/>
      <c r="AS14" s="1"/>
    </row>
    <row r="15" spans="1:48">
      <c r="A15" s="1" t="s">
        <v>44</v>
      </c>
      <c r="B15" s="1" t="str">
        <f>VLOOKUP(A15,'Xammal Mebleg'!A:B,2,0)</f>
        <v>KG</v>
      </c>
      <c r="C15" s="2">
        <v>5.0599999999999996</v>
      </c>
      <c r="D15" s="2" t="s">
        <v>171</v>
      </c>
      <c r="E15" s="1">
        <v>0.01</v>
      </c>
      <c r="F15" s="1"/>
      <c r="G15" s="2" t="s">
        <v>171</v>
      </c>
      <c r="H15" s="2" t="s">
        <v>171</v>
      </c>
      <c r="I15" s="1"/>
      <c r="J15" s="1"/>
      <c r="K15" s="1"/>
      <c r="L15" s="1"/>
      <c r="M15" s="1"/>
      <c r="N15" s="1"/>
      <c r="O15" s="1"/>
      <c r="P15" s="1"/>
      <c r="Q15" s="1"/>
      <c r="R15" s="1"/>
      <c r="S15" s="1"/>
      <c r="T15" s="1"/>
      <c r="U15" s="1"/>
      <c r="V15" s="1"/>
      <c r="W15" s="14"/>
      <c r="X15" s="1"/>
      <c r="Y15" s="1"/>
      <c r="Z15" s="1"/>
      <c r="AA15" s="1"/>
      <c r="AB15" s="1"/>
      <c r="AC15" s="1"/>
      <c r="AD15" s="1"/>
      <c r="AE15" s="1"/>
      <c r="AF15" s="1"/>
      <c r="AG15" s="1"/>
      <c r="AH15" s="1"/>
      <c r="AI15" s="1"/>
      <c r="AJ15" s="1"/>
      <c r="AK15" s="1"/>
      <c r="AL15" s="1"/>
      <c r="AM15" s="1"/>
      <c r="AN15" s="1"/>
      <c r="AO15" s="1"/>
      <c r="AP15" s="1"/>
      <c r="AQ15" s="1"/>
      <c r="AR15" s="1"/>
      <c r="AS15" s="1"/>
    </row>
    <row r="16" spans="1:48">
      <c r="A16" s="1" t="s">
        <v>45</v>
      </c>
      <c r="B16" s="1" t="str">
        <f>VLOOKUP(A16,'Xammal Mebleg'!A:B,2,0)</f>
        <v>KG</v>
      </c>
      <c r="C16" s="2">
        <v>75</v>
      </c>
      <c r="D16" s="2" t="s">
        <v>171</v>
      </c>
      <c r="E16" s="1"/>
      <c r="F16" s="1"/>
      <c r="G16" s="2" t="s">
        <v>171</v>
      </c>
      <c r="H16" s="2" t="s">
        <v>171</v>
      </c>
      <c r="I16" s="1"/>
      <c r="J16" s="1"/>
      <c r="K16" s="1"/>
      <c r="L16" s="1"/>
      <c r="M16" s="1"/>
      <c r="N16" s="1"/>
      <c r="O16" s="1"/>
      <c r="P16" s="1"/>
      <c r="Q16" s="1"/>
      <c r="R16" s="1"/>
      <c r="S16" s="1"/>
      <c r="T16" s="1"/>
      <c r="U16" s="1"/>
      <c r="V16" s="1"/>
      <c r="W16" s="14"/>
      <c r="X16" s="1"/>
      <c r="Y16" s="1"/>
      <c r="Z16" s="1"/>
      <c r="AA16" s="1"/>
      <c r="AB16" s="1"/>
      <c r="AC16" s="1"/>
      <c r="AD16" s="1"/>
      <c r="AE16" s="1"/>
      <c r="AF16" s="1"/>
      <c r="AG16" s="1"/>
      <c r="AH16" s="1"/>
      <c r="AI16" s="1"/>
      <c r="AJ16" s="1"/>
      <c r="AK16" s="1"/>
      <c r="AL16" s="1"/>
      <c r="AM16" s="1"/>
      <c r="AN16" s="1"/>
      <c r="AO16" s="1"/>
      <c r="AP16" s="1"/>
      <c r="AQ16" s="1"/>
      <c r="AR16" s="1"/>
      <c r="AS16" s="1"/>
    </row>
    <row r="17" spans="1:45">
      <c r="A17" s="1" t="s">
        <v>46</v>
      </c>
      <c r="B17" s="1" t="str">
        <f>VLOOKUP(A17,'Xammal Mebleg'!A:B,2,0)</f>
        <v>KG</v>
      </c>
      <c r="C17" s="2">
        <v>28</v>
      </c>
      <c r="D17" s="2" t="s">
        <v>171</v>
      </c>
      <c r="E17" s="1"/>
      <c r="F17" s="1"/>
      <c r="G17" s="2" t="s">
        <v>171</v>
      </c>
      <c r="H17" s="2" t="s">
        <v>171</v>
      </c>
      <c r="I17" s="1"/>
      <c r="J17" s="1"/>
      <c r="K17" s="1"/>
      <c r="L17" s="1"/>
      <c r="M17" s="1"/>
      <c r="N17" s="1"/>
      <c r="O17" s="1"/>
      <c r="P17" s="1"/>
      <c r="Q17" s="1"/>
      <c r="R17" s="1"/>
      <c r="S17" s="1"/>
      <c r="T17" s="1"/>
      <c r="U17" s="1"/>
      <c r="V17" s="1"/>
      <c r="W17" s="14"/>
      <c r="X17" s="1"/>
      <c r="Y17" s="1"/>
      <c r="Z17" s="1"/>
      <c r="AA17" s="1"/>
      <c r="AB17" s="1"/>
      <c r="AC17" s="1"/>
      <c r="AD17" s="1"/>
      <c r="AE17" s="1"/>
      <c r="AF17" s="1"/>
      <c r="AG17" s="1"/>
      <c r="AH17" s="1"/>
      <c r="AI17" s="1"/>
      <c r="AJ17" s="1"/>
      <c r="AK17" s="1"/>
      <c r="AL17" s="1"/>
      <c r="AM17" s="1"/>
      <c r="AN17" s="1"/>
      <c r="AO17" s="1"/>
      <c r="AP17" s="1"/>
      <c r="AQ17" s="1"/>
      <c r="AR17" s="1"/>
      <c r="AS17" s="1"/>
    </row>
    <row r="18" spans="1:45">
      <c r="A18" s="1" t="s">
        <v>47</v>
      </c>
      <c r="B18" s="1" t="str">
        <f>VLOOKUP(A18,'Xammal Mebleg'!A:B,2,0)</f>
        <v>KG</v>
      </c>
      <c r="C18" s="2">
        <v>0</v>
      </c>
      <c r="D18" s="2" t="s">
        <v>171</v>
      </c>
      <c r="E18" s="1"/>
      <c r="F18" s="1"/>
      <c r="G18" s="2" t="s">
        <v>171</v>
      </c>
      <c r="H18" s="2" t="s">
        <v>171</v>
      </c>
      <c r="I18" s="1"/>
      <c r="J18" s="1"/>
      <c r="K18" s="1"/>
      <c r="L18" s="1"/>
      <c r="M18" s="1"/>
      <c r="N18" s="1"/>
      <c r="O18" s="1"/>
      <c r="P18" s="1"/>
      <c r="Q18" s="1"/>
      <c r="R18" s="1"/>
      <c r="S18" s="1"/>
      <c r="T18" s="1"/>
      <c r="U18" s="1"/>
      <c r="V18" s="1"/>
      <c r="W18" s="14"/>
      <c r="X18" s="1"/>
      <c r="Y18" s="1"/>
      <c r="Z18" s="1"/>
      <c r="AA18" s="1"/>
      <c r="AB18" s="1"/>
      <c r="AC18" s="1"/>
      <c r="AD18" s="1"/>
      <c r="AE18" s="1"/>
      <c r="AF18" s="1"/>
      <c r="AG18" s="1"/>
      <c r="AH18" s="1"/>
      <c r="AI18" s="1"/>
      <c r="AJ18" s="1"/>
      <c r="AK18" s="1"/>
      <c r="AL18" s="1"/>
      <c r="AM18" s="1"/>
      <c r="AN18" s="1"/>
      <c r="AO18" s="1"/>
      <c r="AP18" s="1"/>
      <c r="AQ18" s="1"/>
      <c r="AR18" s="1"/>
      <c r="AS18" s="1"/>
    </row>
    <row r="19" spans="1:45">
      <c r="A19" s="1" t="s">
        <v>48</v>
      </c>
      <c r="B19" s="1" t="str">
        <f>VLOOKUP(A19,'Xammal Mebleg'!A:B,2,0)</f>
        <v>KG</v>
      </c>
      <c r="C19" s="2">
        <v>13</v>
      </c>
      <c r="D19" s="2" t="s">
        <v>171</v>
      </c>
      <c r="E19" s="1"/>
      <c r="F19" s="1"/>
      <c r="G19" s="2" t="s">
        <v>171</v>
      </c>
      <c r="H19" s="2" t="s">
        <v>171</v>
      </c>
      <c r="I19" s="1"/>
      <c r="J19" s="1"/>
      <c r="K19" s="1"/>
      <c r="L19" s="1"/>
      <c r="M19" s="1"/>
      <c r="N19" s="1"/>
      <c r="O19" s="1"/>
      <c r="P19" s="1"/>
      <c r="Q19" s="1"/>
      <c r="R19" s="1"/>
      <c r="S19" s="1"/>
      <c r="T19" s="1"/>
      <c r="U19" s="1"/>
      <c r="V19" s="1"/>
      <c r="W19" s="14"/>
      <c r="X19" s="1"/>
      <c r="Y19" s="1"/>
      <c r="Z19" s="1"/>
      <c r="AA19" s="1"/>
      <c r="AB19" s="1"/>
      <c r="AC19" s="1"/>
      <c r="AD19" s="1"/>
      <c r="AE19" s="1"/>
      <c r="AF19" s="1"/>
      <c r="AG19" s="1"/>
      <c r="AH19" s="1"/>
      <c r="AI19" s="1"/>
      <c r="AJ19" s="1"/>
      <c r="AK19" s="1"/>
      <c r="AL19" s="1"/>
      <c r="AM19" s="1"/>
      <c r="AN19" s="1"/>
      <c r="AO19" s="1"/>
      <c r="AP19" s="1"/>
      <c r="AQ19" s="1"/>
      <c r="AR19" s="1"/>
      <c r="AS19" s="1"/>
    </row>
    <row r="20" spans="1:45" ht="11.25" customHeight="1">
      <c r="A20" s="1" t="s">
        <v>49</v>
      </c>
      <c r="B20" s="1" t="str">
        <f>VLOOKUP(A20,'Xammal Mebleg'!A:B,2,0)</f>
        <v>KG</v>
      </c>
      <c r="C20" s="2">
        <v>0</v>
      </c>
      <c r="D20" s="2" t="s">
        <v>171</v>
      </c>
      <c r="E20" s="1"/>
      <c r="F20" s="1"/>
      <c r="G20" s="2" t="s">
        <v>171</v>
      </c>
      <c r="H20" s="2" t="s">
        <v>171</v>
      </c>
      <c r="I20" s="1"/>
      <c r="J20" s="1"/>
      <c r="K20" s="1"/>
      <c r="L20" s="1"/>
      <c r="M20" s="1"/>
      <c r="N20" s="1"/>
      <c r="O20" s="1"/>
      <c r="P20" s="1"/>
      <c r="Q20" s="1"/>
      <c r="R20" s="1"/>
      <c r="S20" s="1"/>
      <c r="T20" s="1"/>
      <c r="U20" s="1"/>
      <c r="V20" s="1"/>
      <c r="W20" s="14"/>
      <c r="X20" s="1"/>
      <c r="Y20" s="1"/>
      <c r="Z20" s="1"/>
      <c r="AA20" s="1"/>
      <c r="AB20" s="1"/>
      <c r="AC20" s="1"/>
      <c r="AD20" s="1"/>
      <c r="AE20" s="1"/>
      <c r="AF20" s="1"/>
      <c r="AG20" s="1"/>
      <c r="AH20" s="1"/>
      <c r="AI20" s="1"/>
      <c r="AJ20" s="1"/>
      <c r="AK20" s="1"/>
      <c r="AL20" s="1"/>
      <c r="AM20" s="1"/>
      <c r="AN20" s="1"/>
      <c r="AO20" s="1"/>
      <c r="AP20" s="1"/>
      <c r="AQ20" s="1"/>
      <c r="AR20" s="1"/>
      <c r="AS20" s="1"/>
    </row>
    <row r="21" spans="1:45" ht="15" customHeight="1">
      <c r="A21" s="1" t="s">
        <v>50</v>
      </c>
      <c r="B21" s="1" t="str">
        <f>VLOOKUP(A21,'Xammal Mebleg'!A:B,2,0)</f>
        <v>KG</v>
      </c>
      <c r="C21" s="2">
        <v>0</v>
      </c>
      <c r="D21" s="2" t="s">
        <v>171</v>
      </c>
      <c r="E21" s="1"/>
      <c r="F21" s="1"/>
      <c r="G21" s="2" t="s">
        <v>171</v>
      </c>
      <c r="H21" s="2" t="s">
        <v>171</v>
      </c>
      <c r="I21" s="1"/>
      <c r="J21" s="1"/>
      <c r="K21" s="1"/>
      <c r="L21" s="1"/>
      <c r="M21" s="1"/>
      <c r="N21" s="1"/>
      <c r="O21" s="1"/>
      <c r="P21" s="1"/>
      <c r="Q21" s="1"/>
      <c r="R21" s="1"/>
      <c r="S21" s="1"/>
      <c r="T21" s="1"/>
      <c r="U21" s="1"/>
      <c r="V21" s="1"/>
      <c r="W21" s="14"/>
      <c r="X21" s="1"/>
      <c r="Y21" s="1"/>
      <c r="Z21" s="1"/>
      <c r="AA21" s="1"/>
      <c r="AB21" s="1"/>
      <c r="AC21" s="1"/>
      <c r="AD21" s="1"/>
      <c r="AE21" s="1"/>
      <c r="AF21" s="1"/>
      <c r="AG21" s="1"/>
      <c r="AH21" s="1"/>
      <c r="AI21" s="1"/>
      <c r="AJ21" s="1"/>
      <c r="AK21" s="1"/>
      <c r="AL21" s="1"/>
      <c r="AM21" s="1"/>
      <c r="AN21" s="1"/>
      <c r="AO21" s="1"/>
      <c r="AP21" s="1"/>
      <c r="AQ21" s="1"/>
      <c r="AR21" s="1"/>
      <c r="AS21" s="1"/>
    </row>
    <row r="22" spans="1:45">
      <c r="A22" s="1" t="s">
        <v>51</v>
      </c>
      <c r="B22" s="1" t="str">
        <f>VLOOKUP(A22,'Xammal Mebleg'!A:B,2,0)</f>
        <v>KG</v>
      </c>
      <c r="C22" s="2">
        <v>0.44000000000000011</v>
      </c>
      <c r="D22" s="2" t="s">
        <v>171</v>
      </c>
      <c r="E22" s="1"/>
      <c r="F22" s="1"/>
      <c r="G22" s="2" t="s">
        <v>171</v>
      </c>
      <c r="H22" s="2">
        <v>1.75E-3</v>
      </c>
      <c r="I22" s="1">
        <v>3.0000000000000001E-3</v>
      </c>
      <c r="J22" s="1">
        <v>3.0000000000000001E-3</v>
      </c>
      <c r="K22" s="1"/>
      <c r="L22" s="1"/>
      <c r="M22" s="1"/>
      <c r="N22" s="1">
        <v>3.0000000000000001E-3</v>
      </c>
      <c r="O22" s="1">
        <v>3.0000000000000001E-3</v>
      </c>
      <c r="P22" s="1">
        <v>3.0000000000000001E-3</v>
      </c>
      <c r="Q22" s="1">
        <v>3.0000000000000001E-3</v>
      </c>
      <c r="R22" s="1">
        <v>3.0000000000000001E-3</v>
      </c>
      <c r="S22" s="1">
        <v>3.0000000000000001E-3</v>
      </c>
      <c r="T22" s="1">
        <v>3.0000000000000001E-3</v>
      </c>
      <c r="U22" s="1"/>
      <c r="V22" s="1"/>
      <c r="W22" s="14"/>
      <c r="X22" s="1"/>
      <c r="Y22" s="1"/>
      <c r="Z22" s="1"/>
      <c r="AA22" s="1"/>
      <c r="AB22" s="1"/>
      <c r="AC22" s="1"/>
      <c r="AD22" s="1"/>
      <c r="AE22" s="1"/>
      <c r="AF22" s="1"/>
      <c r="AG22" s="1"/>
      <c r="AH22" s="1"/>
      <c r="AI22" s="1"/>
      <c r="AJ22" s="1"/>
      <c r="AK22" s="1"/>
      <c r="AL22" s="1"/>
      <c r="AM22" s="1"/>
      <c r="AN22" s="1"/>
      <c r="AO22" s="1"/>
      <c r="AP22" s="1"/>
      <c r="AQ22" s="1"/>
      <c r="AR22" s="1"/>
      <c r="AS22" s="1"/>
    </row>
    <row r="23" spans="1:45">
      <c r="A23" s="1" t="s">
        <v>52</v>
      </c>
      <c r="B23" s="1" t="str">
        <f>VLOOKUP(A23,'Xammal Mebleg'!A:B,2,0)</f>
        <v>KG</v>
      </c>
      <c r="C23" s="2">
        <v>9</v>
      </c>
      <c r="D23" s="2" t="s">
        <v>171</v>
      </c>
      <c r="E23" s="1"/>
      <c r="F23" s="1"/>
      <c r="G23" s="2" t="s">
        <v>171</v>
      </c>
      <c r="H23" s="2" t="s">
        <v>171</v>
      </c>
      <c r="I23" s="1"/>
      <c r="J23" s="1"/>
      <c r="K23" s="1"/>
      <c r="L23" s="1"/>
      <c r="M23" s="1"/>
      <c r="N23" s="1"/>
      <c r="O23" s="1"/>
      <c r="P23" s="1"/>
      <c r="Q23" s="1"/>
      <c r="R23" s="1"/>
      <c r="S23" s="1"/>
      <c r="T23" s="1"/>
      <c r="U23" s="1"/>
      <c r="V23" s="1"/>
      <c r="W23" s="14"/>
      <c r="X23" s="1"/>
      <c r="Y23" s="1"/>
      <c r="Z23" s="1"/>
      <c r="AA23" s="1"/>
      <c r="AB23" s="1"/>
      <c r="AC23" s="1"/>
      <c r="AD23" s="1"/>
      <c r="AE23" s="1"/>
      <c r="AF23" s="1"/>
      <c r="AG23" s="1"/>
      <c r="AH23" s="1"/>
      <c r="AI23" s="1"/>
      <c r="AJ23" s="1"/>
      <c r="AK23" s="1"/>
      <c r="AL23" s="1"/>
      <c r="AM23" s="1"/>
      <c r="AN23" s="1"/>
      <c r="AO23" s="1"/>
      <c r="AP23" s="1"/>
      <c r="AQ23" s="1"/>
      <c r="AR23" s="1"/>
      <c r="AS23" s="1"/>
    </row>
    <row r="24" spans="1:45">
      <c r="A24" s="1" t="s">
        <v>53</v>
      </c>
      <c r="B24" s="1" t="str">
        <f>VLOOKUP(A24,'Xammal Mebleg'!A:B,2,0)</f>
        <v>KG</v>
      </c>
      <c r="C24" s="2">
        <v>3.1</v>
      </c>
      <c r="D24" s="2" t="s">
        <v>171</v>
      </c>
      <c r="E24" s="1"/>
      <c r="F24" s="1"/>
      <c r="G24" s="2" t="s">
        <v>171</v>
      </c>
      <c r="H24" s="2" t="s">
        <v>171</v>
      </c>
      <c r="I24" s="1"/>
      <c r="J24" s="1"/>
      <c r="K24" s="1"/>
      <c r="L24" s="1"/>
      <c r="M24" s="1"/>
      <c r="N24" s="1">
        <v>0.2</v>
      </c>
      <c r="O24" s="1">
        <v>0.2</v>
      </c>
      <c r="P24" s="1">
        <v>0.2</v>
      </c>
      <c r="Q24" s="1">
        <v>0.2</v>
      </c>
      <c r="R24" s="1">
        <v>0.2</v>
      </c>
      <c r="S24" s="1">
        <v>0.2</v>
      </c>
      <c r="T24" s="1">
        <v>0.2</v>
      </c>
      <c r="U24" s="1">
        <v>0.2</v>
      </c>
      <c r="V24" s="1"/>
      <c r="W24" s="14"/>
      <c r="X24" s="1"/>
      <c r="Y24" s="1"/>
      <c r="Z24" s="1"/>
      <c r="AA24" s="1"/>
      <c r="AB24" s="1"/>
      <c r="AC24" s="1"/>
      <c r="AD24" s="1"/>
      <c r="AE24" s="1"/>
      <c r="AF24" s="1"/>
      <c r="AG24" s="1"/>
      <c r="AH24" s="1"/>
      <c r="AI24" s="1"/>
      <c r="AJ24" s="1"/>
      <c r="AK24" s="1"/>
      <c r="AL24" s="1"/>
      <c r="AM24" s="1"/>
      <c r="AN24" s="1"/>
      <c r="AO24" s="1"/>
      <c r="AP24" s="1"/>
      <c r="AQ24" s="1"/>
      <c r="AR24" s="1"/>
      <c r="AS24" s="1"/>
    </row>
    <row r="25" spans="1:45">
      <c r="A25" s="1" t="s">
        <v>54</v>
      </c>
      <c r="B25" s="1" t="str">
        <f>VLOOKUP(A25,'Xammal Mebleg'!A:B,2,0)</f>
        <v>KG</v>
      </c>
      <c r="C25" s="2">
        <v>4.9366666666666665</v>
      </c>
      <c r="D25" s="2" t="s">
        <v>171</v>
      </c>
      <c r="E25" s="1"/>
      <c r="F25" s="1"/>
      <c r="G25" s="2" t="s">
        <v>171</v>
      </c>
      <c r="H25" s="2" t="s">
        <v>171</v>
      </c>
      <c r="I25" s="1"/>
      <c r="J25" s="1"/>
      <c r="K25" s="1"/>
      <c r="L25" s="1"/>
      <c r="M25" s="1"/>
      <c r="N25" s="1"/>
      <c r="O25" s="1"/>
      <c r="P25" s="1"/>
      <c r="Q25" s="1"/>
      <c r="R25" s="1"/>
      <c r="S25" s="1"/>
      <c r="T25" s="1"/>
      <c r="U25" s="1"/>
      <c r="V25" s="1"/>
      <c r="W25" s="14"/>
      <c r="X25" s="1"/>
      <c r="Y25" s="1"/>
      <c r="Z25" s="1">
        <v>0.02</v>
      </c>
      <c r="AA25" s="1"/>
      <c r="AB25" s="1"/>
      <c r="AC25" s="1"/>
      <c r="AD25" s="1"/>
      <c r="AE25" s="1"/>
      <c r="AF25" s="1"/>
      <c r="AG25" s="1"/>
      <c r="AH25" s="1"/>
      <c r="AI25" s="1"/>
      <c r="AJ25" s="1"/>
      <c r="AK25" s="1"/>
      <c r="AL25" s="1"/>
      <c r="AM25" s="1"/>
      <c r="AN25" s="1"/>
      <c r="AO25" s="1"/>
      <c r="AP25" s="1"/>
      <c r="AQ25" s="1"/>
      <c r="AR25" s="1"/>
      <c r="AS25" s="1"/>
    </row>
    <row r="26" spans="1:45">
      <c r="A26" s="1" t="s">
        <v>55</v>
      </c>
      <c r="B26" s="1" t="str">
        <f>VLOOKUP(A26,'Xammal Mebleg'!A:B,2,0)</f>
        <v>ƏDƏD</v>
      </c>
      <c r="C26" s="2">
        <v>0.18458333333333332</v>
      </c>
      <c r="D26" s="2">
        <v>0.182</v>
      </c>
      <c r="E26" s="1">
        <v>0.12</v>
      </c>
      <c r="F26" s="1">
        <v>0.12</v>
      </c>
      <c r="G26" s="2">
        <v>0.24249999999999999</v>
      </c>
      <c r="H26" s="2">
        <v>0.12125000000000001</v>
      </c>
      <c r="I26" s="1"/>
      <c r="J26" s="1">
        <v>0.12</v>
      </c>
      <c r="K26" s="1"/>
      <c r="L26" s="1">
        <v>0.12</v>
      </c>
      <c r="M26" s="1">
        <v>0.12</v>
      </c>
      <c r="N26" s="1"/>
      <c r="O26" s="1"/>
      <c r="P26" s="1"/>
      <c r="Q26" s="1"/>
      <c r="R26" s="1"/>
      <c r="S26" s="1"/>
      <c r="T26" s="1"/>
      <c r="U26" s="1"/>
      <c r="V26" s="1"/>
      <c r="W26" s="14"/>
      <c r="X26" s="1"/>
      <c r="Y26" s="1"/>
      <c r="Z26" s="1"/>
      <c r="AA26" s="1"/>
      <c r="AB26" s="1"/>
      <c r="AC26" s="1"/>
      <c r="AD26" s="1"/>
      <c r="AE26" s="1"/>
      <c r="AF26" s="1"/>
      <c r="AG26" s="1"/>
      <c r="AH26" s="1"/>
      <c r="AI26" s="1"/>
      <c r="AJ26" s="1"/>
      <c r="AK26" s="1"/>
      <c r="AL26" s="1"/>
      <c r="AM26" s="1"/>
      <c r="AN26" s="1"/>
      <c r="AO26" s="1"/>
      <c r="AP26" s="1"/>
      <c r="AQ26" s="1"/>
      <c r="AR26" s="1"/>
      <c r="AS26" s="1"/>
    </row>
    <row r="27" spans="1:45">
      <c r="A27" s="1" t="s">
        <v>56</v>
      </c>
      <c r="B27" s="1" t="str">
        <f>VLOOKUP(A27,'Xammal Mebleg'!A:B,2,0)</f>
        <v>ƏDƏD</v>
      </c>
      <c r="C27" s="2">
        <v>2.64</v>
      </c>
      <c r="D27" s="2">
        <v>0.16700000000000001</v>
      </c>
      <c r="E27" s="1">
        <v>0.17</v>
      </c>
      <c r="F27" s="1">
        <v>0.17</v>
      </c>
      <c r="G27" s="2">
        <v>0.17</v>
      </c>
      <c r="H27" s="2">
        <v>0.17</v>
      </c>
      <c r="I27" s="1"/>
      <c r="J27" s="1">
        <v>0.17</v>
      </c>
      <c r="K27" s="1"/>
      <c r="L27" s="1">
        <v>0.17</v>
      </c>
      <c r="M27" s="1">
        <v>0.17</v>
      </c>
      <c r="N27" s="1"/>
      <c r="O27" s="1"/>
      <c r="P27" s="1"/>
      <c r="Q27" s="1"/>
      <c r="R27" s="1"/>
      <c r="S27" s="1"/>
      <c r="T27" s="1"/>
      <c r="U27" s="1"/>
      <c r="V27" s="1"/>
      <c r="W27" s="14"/>
      <c r="X27" s="1"/>
      <c r="Y27" s="1"/>
      <c r="Z27" s="1"/>
      <c r="AA27" s="1"/>
      <c r="AB27" s="1"/>
      <c r="AC27" s="1"/>
      <c r="AD27" s="1"/>
      <c r="AE27" s="1"/>
      <c r="AF27" s="1"/>
      <c r="AG27" s="1"/>
      <c r="AH27" s="1"/>
      <c r="AI27" s="1"/>
      <c r="AJ27" s="1"/>
      <c r="AK27" s="1"/>
      <c r="AL27" s="1"/>
      <c r="AM27" s="1"/>
      <c r="AN27" s="1"/>
      <c r="AO27" s="1"/>
      <c r="AP27" s="1"/>
      <c r="AQ27" s="1"/>
      <c r="AR27" s="1"/>
      <c r="AS27" s="1"/>
    </row>
    <row r="28" spans="1:45">
      <c r="A28" s="1" t="s">
        <v>57</v>
      </c>
      <c r="B28" s="1" t="str">
        <f>VLOOKUP(A28,'Xammal Mebleg'!A:B,2,0)</f>
        <v>KG</v>
      </c>
      <c r="C28" s="2">
        <v>0</v>
      </c>
      <c r="D28" s="2" t="s">
        <v>171</v>
      </c>
      <c r="E28" s="1"/>
      <c r="F28" s="1"/>
      <c r="G28" s="2" t="s">
        <v>171</v>
      </c>
      <c r="H28" s="2" t="s">
        <v>171</v>
      </c>
      <c r="I28" s="1"/>
      <c r="J28" s="1"/>
      <c r="K28" s="1"/>
      <c r="L28" s="1"/>
      <c r="M28" s="1"/>
      <c r="N28" s="1"/>
      <c r="O28" s="1"/>
      <c r="P28" s="1"/>
      <c r="Q28" s="1"/>
      <c r="R28" s="1"/>
      <c r="S28" s="1"/>
      <c r="T28" s="1"/>
      <c r="U28" s="1"/>
      <c r="V28" s="1"/>
      <c r="W28" s="14"/>
      <c r="X28" s="1"/>
      <c r="Y28" s="1"/>
      <c r="Z28" s="1"/>
      <c r="AA28" s="1"/>
      <c r="AB28" s="1"/>
      <c r="AC28" s="1"/>
      <c r="AD28" s="1"/>
      <c r="AE28" s="1"/>
      <c r="AF28" s="1"/>
      <c r="AG28" s="1"/>
      <c r="AH28" s="1"/>
      <c r="AI28" s="1"/>
      <c r="AJ28" s="1"/>
      <c r="AK28" s="1"/>
      <c r="AL28" s="1"/>
      <c r="AM28" s="1"/>
      <c r="AN28" s="1"/>
      <c r="AO28" s="1"/>
      <c r="AP28" s="1"/>
      <c r="AQ28" s="1"/>
      <c r="AR28" s="1"/>
      <c r="AS28" s="1"/>
    </row>
    <row r="29" spans="1:45">
      <c r="A29" s="1" t="s">
        <v>58</v>
      </c>
      <c r="B29" s="1" t="str">
        <f>VLOOKUP(A29,'Xammal Mebleg'!A:B,2,0)</f>
        <v>KG</v>
      </c>
      <c r="C29" s="2">
        <v>0.80285714285714282</v>
      </c>
      <c r="D29" s="2" t="s">
        <v>171</v>
      </c>
      <c r="E29" s="1"/>
      <c r="F29" s="1"/>
      <c r="G29" s="2" t="s">
        <v>171</v>
      </c>
      <c r="H29" s="2" t="s">
        <v>171</v>
      </c>
      <c r="I29" s="1"/>
      <c r="J29" s="1">
        <v>0.02</v>
      </c>
      <c r="K29" s="1"/>
      <c r="L29" s="1">
        <v>0.03</v>
      </c>
      <c r="M29" s="1">
        <v>0.03</v>
      </c>
      <c r="N29" s="1"/>
      <c r="O29" s="1"/>
      <c r="P29" s="1"/>
      <c r="Q29" s="1"/>
      <c r="R29" s="1"/>
      <c r="S29" s="1"/>
      <c r="T29" s="1"/>
      <c r="U29" s="1"/>
      <c r="V29" s="1"/>
      <c r="W29" s="14"/>
      <c r="X29" s="1"/>
      <c r="Y29" s="1"/>
      <c r="Z29" s="1">
        <v>0.06</v>
      </c>
      <c r="AA29" s="1"/>
      <c r="AB29" s="1"/>
      <c r="AC29" s="1"/>
      <c r="AD29" s="1"/>
      <c r="AE29" s="1"/>
      <c r="AF29" s="1"/>
      <c r="AG29" s="1"/>
      <c r="AH29" s="1"/>
      <c r="AI29" s="1"/>
      <c r="AJ29" s="1"/>
      <c r="AK29" s="1"/>
      <c r="AL29" s="1"/>
      <c r="AM29" s="1"/>
      <c r="AN29" s="1"/>
      <c r="AO29" s="1"/>
      <c r="AP29" s="1"/>
      <c r="AQ29" s="1"/>
      <c r="AR29" s="1"/>
      <c r="AS29" s="1"/>
    </row>
    <row r="30" spans="1:45">
      <c r="A30" s="1" t="s">
        <v>59</v>
      </c>
      <c r="B30" s="1" t="str">
        <f>VLOOKUP(A30,'Xammal Mebleg'!A:B,2,0)</f>
        <v>ƏDƏD</v>
      </c>
      <c r="C30" s="2">
        <v>0.3</v>
      </c>
      <c r="D30" s="2">
        <v>1.5000000000000001E-2</v>
      </c>
      <c r="E30" s="1">
        <v>0.02</v>
      </c>
      <c r="F30" s="1">
        <v>0.02</v>
      </c>
      <c r="G30" s="2">
        <v>1.4999999999999999E-2</v>
      </c>
      <c r="H30" s="2">
        <v>7.4999999999999997E-3</v>
      </c>
      <c r="I30" s="1"/>
      <c r="J30" s="1">
        <v>0.02</v>
      </c>
      <c r="K30" s="1">
        <v>0.02</v>
      </c>
      <c r="L30" s="1">
        <v>0.02</v>
      </c>
      <c r="M30" s="1">
        <v>0.02</v>
      </c>
      <c r="N30" s="1"/>
      <c r="O30" s="1"/>
      <c r="P30" s="1"/>
      <c r="Q30" s="1"/>
      <c r="R30" s="1"/>
      <c r="S30" s="1"/>
      <c r="T30" s="1"/>
      <c r="U30" s="1"/>
      <c r="V30" s="1"/>
      <c r="W30" s="14"/>
      <c r="X30" s="1"/>
      <c r="Y30" s="1"/>
      <c r="Z30" s="1"/>
      <c r="AA30" s="1"/>
      <c r="AB30" s="1"/>
      <c r="AC30" s="1"/>
      <c r="AD30" s="1"/>
      <c r="AE30" s="1"/>
      <c r="AF30" s="1"/>
      <c r="AG30" s="1"/>
      <c r="AH30" s="1"/>
      <c r="AI30" s="1"/>
      <c r="AJ30" s="1"/>
      <c r="AK30" s="1"/>
      <c r="AL30" s="1"/>
      <c r="AM30" s="1"/>
      <c r="AN30" s="1"/>
      <c r="AO30" s="1"/>
      <c r="AP30" s="1"/>
      <c r="AQ30" s="1"/>
      <c r="AR30" s="1"/>
      <c r="AS30" s="1"/>
    </row>
    <row r="31" spans="1:45">
      <c r="A31" s="1" t="s">
        <v>60</v>
      </c>
      <c r="B31" s="1" t="str">
        <f>VLOOKUP(A31,'Xammal Mebleg'!A:B,2,0)</f>
        <v>KG</v>
      </c>
      <c r="C31" s="2">
        <v>26</v>
      </c>
      <c r="D31" s="2" t="s">
        <v>171</v>
      </c>
      <c r="E31" s="1"/>
      <c r="F31" s="1">
        <v>0.05</v>
      </c>
      <c r="G31" s="2">
        <v>0.05</v>
      </c>
      <c r="H31" s="2" t="s">
        <v>171</v>
      </c>
      <c r="I31" s="1"/>
      <c r="J31" s="1"/>
      <c r="K31" s="1"/>
      <c r="L31" s="1"/>
      <c r="M31" s="1"/>
      <c r="N31" s="1"/>
      <c r="O31" s="1">
        <v>2.5000000000000001E-2</v>
      </c>
      <c r="P31" s="1"/>
      <c r="Q31" s="1"/>
      <c r="R31" s="1"/>
      <c r="S31" s="1"/>
      <c r="T31" s="1"/>
      <c r="U31" s="1"/>
      <c r="V31" s="1"/>
      <c r="W31" s="14"/>
      <c r="X31" s="1">
        <v>0.04</v>
      </c>
      <c r="Y31" s="1"/>
      <c r="Z31" s="1"/>
      <c r="AA31" s="1"/>
      <c r="AB31" s="1"/>
      <c r="AC31" s="1"/>
      <c r="AD31" s="1"/>
      <c r="AE31" s="1"/>
      <c r="AF31" s="1"/>
      <c r="AG31" s="1"/>
      <c r="AH31" s="1"/>
      <c r="AI31" s="1"/>
      <c r="AJ31" s="1"/>
      <c r="AK31" s="1"/>
      <c r="AL31" s="1"/>
      <c r="AM31" s="1"/>
      <c r="AN31" s="1"/>
      <c r="AO31" s="1"/>
      <c r="AP31" s="1"/>
      <c r="AQ31" s="1"/>
      <c r="AR31" s="1"/>
      <c r="AS31" s="1"/>
    </row>
    <row r="32" spans="1:45">
      <c r="A32" s="1" t="s">
        <v>61</v>
      </c>
      <c r="B32" s="1" t="str">
        <f>VLOOKUP(A32,'Xammal Mebleg'!A:B,2,0)</f>
        <v>KG</v>
      </c>
      <c r="C32" s="2">
        <v>12</v>
      </c>
      <c r="D32" s="2" t="s">
        <v>171</v>
      </c>
      <c r="E32" s="1"/>
      <c r="F32" s="1"/>
      <c r="G32" s="2" t="s">
        <v>171</v>
      </c>
      <c r="H32" s="2" t="s">
        <v>171</v>
      </c>
      <c r="I32" s="1"/>
      <c r="J32" s="1"/>
      <c r="K32" s="1"/>
      <c r="L32" s="1"/>
      <c r="M32" s="1"/>
      <c r="N32" s="1"/>
      <c r="O32" s="1"/>
      <c r="P32" s="1"/>
      <c r="Q32" s="1"/>
      <c r="R32" s="1"/>
      <c r="S32" s="1"/>
      <c r="T32" s="1"/>
      <c r="U32" s="1"/>
      <c r="V32" s="1"/>
      <c r="W32" s="14"/>
      <c r="X32" s="1"/>
      <c r="Y32" s="1"/>
      <c r="Z32" s="1"/>
      <c r="AA32" s="1"/>
      <c r="AB32" s="1"/>
      <c r="AC32" s="1"/>
      <c r="AD32" s="1"/>
      <c r="AE32" s="1"/>
      <c r="AF32" s="1"/>
      <c r="AG32" s="1"/>
      <c r="AH32" s="1"/>
      <c r="AI32" s="1"/>
      <c r="AJ32" s="1"/>
      <c r="AK32" s="1"/>
      <c r="AL32" s="1"/>
      <c r="AM32" s="1"/>
      <c r="AN32" s="1"/>
      <c r="AO32" s="1"/>
      <c r="AP32" s="1"/>
      <c r="AQ32" s="1"/>
      <c r="AR32" s="1"/>
      <c r="AS32" s="1"/>
    </row>
    <row r="33" spans="1:45">
      <c r="A33" s="1" t="s">
        <v>62</v>
      </c>
      <c r="B33" s="1" t="str">
        <f>VLOOKUP(A33,'Xammal Mebleg'!A:B,2,0)</f>
        <v>KG</v>
      </c>
      <c r="C33" s="2">
        <v>0.4</v>
      </c>
      <c r="D33" s="2" t="s">
        <v>171</v>
      </c>
      <c r="E33" s="1"/>
      <c r="F33" s="1"/>
      <c r="G33" s="2" t="s">
        <v>171</v>
      </c>
      <c r="H33" s="2" t="s">
        <v>171</v>
      </c>
      <c r="I33" s="1"/>
      <c r="J33" s="1"/>
      <c r="K33" s="1"/>
      <c r="L33" s="1"/>
      <c r="M33" s="1"/>
      <c r="N33" s="1"/>
      <c r="O33" s="1"/>
      <c r="P33" s="1"/>
      <c r="Q33" s="1"/>
      <c r="R33" s="1"/>
      <c r="S33" s="1"/>
      <c r="T33" s="1"/>
      <c r="U33" s="1"/>
      <c r="V33" s="1"/>
      <c r="W33" s="14"/>
      <c r="X33" s="1"/>
      <c r="Y33" s="1"/>
      <c r="Z33" s="1"/>
      <c r="AA33" s="1"/>
      <c r="AB33" s="1"/>
      <c r="AC33" s="1"/>
      <c r="AD33" s="1"/>
      <c r="AE33" s="1"/>
      <c r="AF33" s="1"/>
      <c r="AG33" s="1"/>
      <c r="AH33" s="1"/>
      <c r="AI33" s="1"/>
      <c r="AJ33" s="1"/>
      <c r="AK33" s="1"/>
      <c r="AL33" s="1"/>
      <c r="AM33" s="1"/>
      <c r="AN33" s="1"/>
      <c r="AO33" s="1"/>
      <c r="AP33" s="1"/>
      <c r="AQ33" s="1"/>
      <c r="AR33" s="1"/>
      <c r="AS33" s="1"/>
    </row>
    <row r="34" spans="1:45">
      <c r="A34" s="1" t="s">
        <v>63</v>
      </c>
      <c r="B34" s="1" t="str">
        <f>VLOOKUP(A34,'Xammal Mebleg'!A:B,2,0)</f>
        <v>KG</v>
      </c>
      <c r="C34" s="2">
        <v>4.585</v>
      </c>
      <c r="D34" s="2" t="s">
        <v>171</v>
      </c>
      <c r="E34" s="1"/>
      <c r="F34" s="1"/>
      <c r="G34" s="2" t="s">
        <v>171</v>
      </c>
      <c r="H34" s="2" t="s">
        <v>171</v>
      </c>
      <c r="I34" s="1"/>
      <c r="J34" s="1"/>
      <c r="K34" s="1"/>
      <c r="L34" s="1"/>
      <c r="M34" s="1"/>
      <c r="N34" s="1"/>
      <c r="O34" s="1"/>
      <c r="P34" s="1"/>
      <c r="Q34" s="1"/>
      <c r="R34" s="1"/>
      <c r="S34" s="1"/>
      <c r="T34" s="1"/>
      <c r="U34" s="1"/>
      <c r="V34" s="1"/>
      <c r="W34" s="14"/>
      <c r="X34" s="1"/>
      <c r="Y34" s="1"/>
      <c r="Z34" s="1"/>
      <c r="AA34" s="1"/>
      <c r="AB34" s="1"/>
      <c r="AC34" s="1"/>
      <c r="AD34" s="1"/>
      <c r="AE34" s="1"/>
      <c r="AF34" s="1"/>
      <c r="AG34" s="1"/>
      <c r="AH34" s="1"/>
      <c r="AI34" s="1"/>
      <c r="AJ34" s="1"/>
      <c r="AK34" s="1"/>
      <c r="AL34" s="1"/>
      <c r="AM34" s="1"/>
      <c r="AN34" s="1"/>
      <c r="AO34" s="1"/>
      <c r="AP34" s="1"/>
      <c r="AQ34" s="1"/>
      <c r="AR34" s="1"/>
      <c r="AS34" s="1"/>
    </row>
    <row r="35" spans="1:45">
      <c r="A35" s="1" t="s">
        <v>64</v>
      </c>
      <c r="B35" s="1" t="str">
        <f>VLOOKUP(A35,'Xammal Mebleg'!A:B,2,0)</f>
        <v>KG</v>
      </c>
      <c r="C35" s="2">
        <v>4.05</v>
      </c>
      <c r="D35" s="2" t="s">
        <v>171</v>
      </c>
      <c r="E35" s="1"/>
      <c r="F35" s="1"/>
      <c r="G35" s="2" t="s">
        <v>171</v>
      </c>
      <c r="H35" s="2" t="s">
        <v>171</v>
      </c>
      <c r="I35" s="1"/>
      <c r="J35" s="1"/>
      <c r="K35" s="1"/>
      <c r="L35" s="1"/>
      <c r="M35" s="1"/>
      <c r="N35" s="1"/>
      <c r="O35" s="1"/>
      <c r="P35" s="1"/>
      <c r="Q35" s="1"/>
      <c r="R35" s="1"/>
      <c r="S35" s="1"/>
      <c r="T35" s="1"/>
      <c r="U35" s="1"/>
      <c r="V35" s="1"/>
      <c r="W35" s="14"/>
      <c r="X35" s="1"/>
      <c r="Y35" s="1"/>
      <c r="Z35" s="1"/>
      <c r="AA35" s="1"/>
      <c r="AB35" s="1"/>
      <c r="AC35" s="1"/>
      <c r="AD35" s="1"/>
      <c r="AE35" s="1"/>
      <c r="AF35" s="1"/>
      <c r="AG35" s="1"/>
      <c r="AH35" s="1"/>
      <c r="AI35" s="1"/>
      <c r="AJ35" s="1"/>
      <c r="AK35" s="1"/>
      <c r="AL35" s="1"/>
      <c r="AM35" s="1"/>
      <c r="AN35" s="1"/>
      <c r="AO35" s="1"/>
      <c r="AP35" s="1"/>
      <c r="AQ35" s="1"/>
      <c r="AR35" s="1"/>
      <c r="AS35" s="1"/>
    </row>
    <row r="36" spans="1:45">
      <c r="A36" s="1" t="s">
        <v>65</v>
      </c>
      <c r="B36" s="1" t="str">
        <f>VLOOKUP(A36,'Xammal Mebleg'!A:B,2,0)</f>
        <v>KG</v>
      </c>
      <c r="C36" s="2">
        <v>2.93</v>
      </c>
      <c r="D36" s="2" t="s">
        <v>171</v>
      </c>
      <c r="E36" s="1"/>
      <c r="F36" s="1"/>
      <c r="G36" s="2" t="s">
        <v>171</v>
      </c>
      <c r="H36" s="2" t="s">
        <v>171</v>
      </c>
      <c r="I36" s="1"/>
      <c r="J36" s="1"/>
      <c r="K36" s="1"/>
      <c r="L36" s="1"/>
      <c r="M36" s="1"/>
      <c r="N36" s="1"/>
      <c r="O36" s="1"/>
      <c r="P36" s="1"/>
      <c r="Q36" s="1"/>
      <c r="R36" s="1"/>
      <c r="S36" s="1"/>
      <c r="T36" s="1"/>
      <c r="U36" s="1"/>
      <c r="V36" s="1"/>
      <c r="W36" s="14"/>
      <c r="X36" s="1"/>
      <c r="Y36" s="1"/>
      <c r="Z36" s="1"/>
      <c r="AA36" s="1"/>
      <c r="AB36" s="1"/>
      <c r="AC36" s="1"/>
      <c r="AD36" s="1"/>
      <c r="AE36" s="1"/>
      <c r="AF36" s="1"/>
      <c r="AG36" s="1"/>
      <c r="AH36" s="1"/>
      <c r="AI36" s="1"/>
      <c r="AJ36" s="1"/>
      <c r="AK36" s="1"/>
      <c r="AL36" s="1"/>
      <c r="AM36" s="1"/>
      <c r="AN36" s="1"/>
      <c r="AO36" s="1"/>
      <c r="AP36" s="1"/>
      <c r="AQ36" s="1"/>
      <c r="AR36" s="1"/>
      <c r="AS36" s="1"/>
    </row>
    <row r="37" spans="1:45">
      <c r="A37" s="1" t="s">
        <v>66</v>
      </c>
      <c r="B37" s="1" t="str">
        <f>VLOOKUP(A37,'Xammal Mebleg'!A:B,2,0)</f>
        <v>KG</v>
      </c>
      <c r="C37" s="2">
        <v>3.7050000000000005</v>
      </c>
      <c r="D37" s="2">
        <v>8.0000000000000002E-3</v>
      </c>
      <c r="E37" s="1">
        <v>0.01</v>
      </c>
      <c r="F37" s="1">
        <v>0.01</v>
      </c>
      <c r="G37" s="2">
        <v>9.7000000000000003E-3</v>
      </c>
      <c r="H37" s="2">
        <v>4.8500000000000001E-3</v>
      </c>
      <c r="I37" s="1"/>
      <c r="J37" s="1">
        <v>0.01</v>
      </c>
      <c r="K37" s="1">
        <v>0.01</v>
      </c>
      <c r="L37" s="1">
        <v>0.01</v>
      </c>
      <c r="M37" s="1">
        <v>0.01</v>
      </c>
      <c r="N37" s="1">
        <v>0.03</v>
      </c>
      <c r="O37" s="1">
        <v>0.03</v>
      </c>
      <c r="P37" s="1">
        <v>0.03</v>
      </c>
      <c r="Q37" s="1">
        <v>0.03</v>
      </c>
      <c r="R37" s="1">
        <v>0.03</v>
      </c>
      <c r="S37" s="1">
        <v>0.03</v>
      </c>
      <c r="T37" s="1">
        <v>0.03</v>
      </c>
      <c r="U37" s="1">
        <v>0.03</v>
      </c>
      <c r="V37" s="1"/>
      <c r="W37" s="14"/>
      <c r="X37" s="1"/>
      <c r="Y37" s="1"/>
      <c r="Z37" s="1"/>
      <c r="AA37" s="1"/>
      <c r="AB37" s="1"/>
      <c r="AC37" s="1"/>
      <c r="AD37" s="1"/>
      <c r="AE37" s="1"/>
      <c r="AF37" s="1"/>
      <c r="AG37" s="1"/>
      <c r="AH37" s="1"/>
      <c r="AI37" s="1"/>
      <c r="AJ37" s="1"/>
      <c r="AK37" s="1"/>
      <c r="AL37" s="1"/>
      <c r="AM37" s="1"/>
      <c r="AN37" s="1"/>
      <c r="AO37" s="1"/>
      <c r="AP37" s="1"/>
      <c r="AQ37" s="1"/>
      <c r="AR37" s="1"/>
      <c r="AS37" s="1"/>
    </row>
    <row r="38" spans="1:45">
      <c r="A38" s="1" t="s">
        <v>67</v>
      </c>
      <c r="B38" s="1" t="str">
        <f>VLOOKUP(A38,'Xammal Mebleg'!A:B,2,0)</f>
        <v>KG</v>
      </c>
      <c r="C38" s="2">
        <v>1.1380000000000001</v>
      </c>
      <c r="D38" s="2" t="s">
        <v>171</v>
      </c>
      <c r="E38" s="1"/>
      <c r="F38" s="1"/>
      <c r="G38" s="2" t="s">
        <v>171</v>
      </c>
      <c r="H38" s="2" t="s">
        <v>171</v>
      </c>
      <c r="I38" s="1"/>
      <c r="J38" s="1"/>
      <c r="K38" s="1"/>
      <c r="L38" s="1"/>
      <c r="M38" s="1"/>
      <c r="N38" s="1"/>
      <c r="O38" s="1"/>
      <c r="P38" s="1"/>
      <c r="Q38" s="1"/>
      <c r="R38" s="1"/>
      <c r="S38" s="1"/>
      <c r="T38" s="1"/>
      <c r="U38" s="1"/>
      <c r="V38" s="1"/>
      <c r="W38" s="14"/>
      <c r="X38" s="1"/>
      <c r="Y38" s="1"/>
      <c r="Z38" s="1"/>
      <c r="AA38" s="1"/>
      <c r="AB38" s="1"/>
      <c r="AC38" s="1"/>
      <c r="AD38" s="1"/>
      <c r="AE38" s="1"/>
      <c r="AF38" s="1"/>
      <c r="AG38" s="1"/>
      <c r="AH38" s="1"/>
      <c r="AI38" s="1"/>
      <c r="AJ38" s="1"/>
      <c r="AK38" s="1"/>
      <c r="AL38" s="1"/>
      <c r="AM38" s="1"/>
      <c r="AN38" s="1"/>
      <c r="AO38" s="1"/>
      <c r="AP38" s="1"/>
      <c r="AQ38" s="1"/>
      <c r="AR38" s="1"/>
      <c r="AS38" s="1"/>
    </row>
    <row r="39" spans="1:45">
      <c r="A39" s="1" t="s">
        <v>68</v>
      </c>
      <c r="B39" s="1" t="str">
        <f>VLOOKUP(A39,'Xammal Mebleg'!A:B,2,0)</f>
        <v>KG</v>
      </c>
      <c r="C39" s="2">
        <v>16</v>
      </c>
      <c r="D39" s="2" t="s">
        <v>171</v>
      </c>
      <c r="E39" s="1"/>
      <c r="F39" s="1"/>
      <c r="G39" s="2" t="s">
        <v>171</v>
      </c>
      <c r="H39" s="2" t="s">
        <v>171</v>
      </c>
      <c r="I39" s="1"/>
      <c r="J39" s="1"/>
      <c r="K39" s="1"/>
      <c r="L39" s="1"/>
      <c r="M39" s="1"/>
      <c r="N39" s="1"/>
      <c r="O39" s="1"/>
      <c r="P39" s="1"/>
      <c r="Q39" s="1"/>
      <c r="R39" s="1"/>
      <c r="S39" s="1"/>
      <c r="T39" s="1"/>
      <c r="U39" s="1"/>
      <c r="V39" s="1"/>
      <c r="W39" s="14"/>
      <c r="X39" s="1"/>
      <c r="Y39" s="1"/>
      <c r="Z39" s="1"/>
      <c r="AA39" s="1"/>
      <c r="AB39" s="1"/>
      <c r="AC39" s="1"/>
      <c r="AD39" s="1"/>
      <c r="AE39" s="1"/>
      <c r="AF39" s="1"/>
      <c r="AG39" s="1"/>
      <c r="AH39" s="1"/>
      <c r="AI39" s="1"/>
      <c r="AJ39" s="1"/>
      <c r="AK39" s="1"/>
      <c r="AL39" s="1"/>
      <c r="AM39" s="1"/>
      <c r="AN39" s="1"/>
      <c r="AO39" s="1"/>
      <c r="AP39" s="1"/>
      <c r="AQ39" s="1"/>
      <c r="AR39" s="1"/>
      <c r="AS39" s="1"/>
    </row>
    <row r="40" spans="1:45">
      <c r="A40" s="1" t="s">
        <v>69</v>
      </c>
      <c r="B40" s="1" t="str">
        <f>VLOOKUP(A40,'Xammal Mebleg'!A:B,2,0)</f>
        <v>KG</v>
      </c>
      <c r="C40" s="2">
        <v>11.18</v>
      </c>
      <c r="D40" s="2" t="s">
        <v>171</v>
      </c>
      <c r="E40" s="1"/>
      <c r="F40" s="1"/>
      <c r="G40" s="2" t="s">
        <v>171</v>
      </c>
      <c r="H40" s="2">
        <v>4.3E-3</v>
      </c>
      <c r="I40" s="1"/>
      <c r="J40" s="1"/>
      <c r="K40" s="1"/>
      <c r="L40" s="1"/>
      <c r="M40" s="1"/>
      <c r="N40" s="1"/>
      <c r="O40" s="1"/>
      <c r="P40" s="1"/>
      <c r="Q40" s="1"/>
      <c r="R40" s="1"/>
      <c r="S40" s="1"/>
      <c r="T40" s="1"/>
      <c r="U40" s="1"/>
      <c r="V40" s="1"/>
      <c r="W40" s="14"/>
      <c r="X40" s="1"/>
      <c r="Y40" s="1"/>
      <c r="Z40" s="1"/>
      <c r="AA40" s="1"/>
      <c r="AB40" s="1"/>
      <c r="AC40" s="1"/>
      <c r="AD40" s="1"/>
      <c r="AE40" s="1"/>
      <c r="AF40" s="1"/>
      <c r="AG40" s="1"/>
      <c r="AH40" s="1"/>
      <c r="AI40" s="1"/>
      <c r="AJ40" s="1"/>
      <c r="AK40" s="1"/>
      <c r="AL40" s="1"/>
      <c r="AM40" s="1"/>
      <c r="AN40" s="1"/>
      <c r="AO40" s="1"/>
      <c r="AP40" s="1"/>
      <c r="AQ40" s="1"/>
      <c r="AR40" s="1"/>
      <c r="AS40" s="1"/>
    </row>
    <row r="41" spans="1:45">
      <c r="A41" s="1" t="s">
        <v>70</v>
      </c>
      <c r="B41" s="1" t="str">
        <f>VLOOKUP(A41,'Xammal Mebleg'!A:B,2,0)</f>
        <v>KG</v>
      </c>
      <c r="C41" s="2">
        <v>0.84719999999999995</v>
      </c>
      <c r="D41" s="2" t="s">
        <v>171</v>
      </c>
      <c r="E41" s="1"/>
      <c r="F41" s="1"/>
      <c r="G41" s="2" t="s">
        <v>171</v>
      </c>
      <c r="H41" s="2" t="s">
        <v>171</v>
      </c>
      <c r="I41" s="1"/>
      <c r="J41" s="1">
        <v>0.02</v>
      </c>
      <c r="K41" s="1"/>
      <c r="L41" s="1">
        <v>0.02</v>
      </c>
      <c r="M41" s="1">
        <v>0.02</v>
      </c>
      <c r="N41" s="1"/>
      <c r="O41" s="1"/>
      <c r="P41" s="1"/>
      <c r="Q41" s="1"/>
      <c r="R41" s="1"/>
      <c r="S41" s="1"/>
      <c r="T41" s="1"/>
      <c r="U41" s="1"/>
      <c r="V41" s="1"/>
      <c r="W41" s="14"/>
      <c r="X41" s="1"/>
      <c r="Y41" s="1"/>
      <c r="Z41" s="1"/>
      <c r="AA41" s="1"/>
      <c r="AB41" s="1"/>
      <c r="AC41" s="1"/>
      <c r="AD41" s="1"/>
      <c r="AE41" s="1"/>
      <c r="AF41" s="1"/>
      <c r="AG41" s="1"/>
      <c r="AH41" s="1"/>
      <c r="AI41" s="1"/>
      <c r="AJ41" s="1"/>
      <c r="AK41" s="1"/>
      <c r="AL41" s="1"/>
      <c r="AM41" s="1"/>
      <c r="AN41" s="1"/>
      <c r="AO41" s="1"/>
      <c r="AP41" s="1"/>
      <c r="AQ41" s="1"/>
      <c r="AR41" s="1"/>
      <c r="AS41" s="1"/>
    </row>
    <row r="42" spans="1:45">
      <c r="A42" s="1" t="s">
        <v>71</v>
      </c>
      <c r="B42" s="1" t="str">
        <f>VLOOKUP(A42,'Xammal Mebleg'!A:B,2,0)</f>
        <v>KG</v>
      </c>
      <c r="C42" s="2">
        <v>25</v>
      </c>
      <c r="D42" s="2" t="s">
        <v>171</v>
      </c>
      <c r="E42" s="1"/>
      <c r="F42" s="1"/>
      <c r="G42" s="2" t="s">
        <v>171</v>
      </c>
      <c r="H42" s="2" t="s">
        <v>171</v>
      </c>
      <c r="I42" s="1"/>
      <c r="J42" s="1"/>
      <c r="K42" s="1"/>
      <c r="L42" s="1"/>
      <c r="M42" s="1"/>
      <c r="N42" s="1"/>
      <c r="O42" s="1"/>
      <c r="P42" s="1"/>
      <c r="Q42" s="1"/>
      <c r="R42" s="1"/>
      <c r="S42" s="1"/>
      <c r="T42" s="1"/>
      <c r="U42" s="1"/>
      <c r="V42" s="1"/>
      <c r="W42" s="14"/>
      <c r="X42" s="1"/>
      <c r="Y42" s="1"/>
      <c r="Z42" s="1"/>
      <c r="AA42" s="1"/>
      <c r="AB42" s="1"/>
      <c r="AC42" s="1"/>
      <c r="AD42" s="1"/>
      <c r="AE42" s="1"/>
      <c r="AF42" s="1"/>
      <c r="AG42" s="1"/>
      <c r="AH42" s="1"/>
      <c r="AI42" s="1"/>
      <c r="AJ42" s="1"/>
      <c r="AK42" s="1"/>
      <c r="AL42" s="1"/>
      <c r="AM42" s="1"/>
      <c r="AN42" s="1"/>
      <c r="AO42" s="1"/>
      <c r="AP42" s="1"/>
      <c r="AQ42" s="1"/>
      <c r="AR42" s="1"/>
      <c r="AS42" s="1"/>
    </row>
    <row r="43" spans="1:45">
      <c r="A43" s="1" t="s">
        <v>72</v>
      </c>
      <c r="B43" s="1" t="str">
        <f>VLOOKUP(A43,'Xammal Mebleg'!A:B,2,0)</f>
        <v>KG</v>
      </c>
      <c r="C43" s="2">
        <v>6</v>
      </c>
      <c r="D43" s="2" t="s">
        <v>171</v>
      </c>
      <c r="E43" s="1"/>
      <c r="F43" s="1"/>
      <c r="G43" s="2" t="s">
        <v>171</v>
      </c>
      <c r="H43" s="2" t="s">
        <v>171</v>
      </c>
      <c r="I43" s="1"/>
      <c r="J43" s="1"/>
      <c r="K43" s="1"/>
      <c r="L43" s="1"/>
      <c r="M43" s="1"/>
      <c r="N43" s="1"/>
      <c r="O43" s="1"/>
      <c r="P43" s="1"/>
      <c r="Q43" s="1"/>
      <c r="R43" s="1"/>
      <c r="S43" s="1"/>
      <c r="T43" s="1"/>
      <c r="U43" s="1"/>
      <c r="V43" s="1"/>
      <c r="W43" s="14"/>
      <c r="X43" s="1"/>
      <c r="Y43" s="1"/>
      <c r="Z43" s="1"/>
      <c r="AA43" s="1"/>
      <c r="AB43" s="1"/>
      <c r="AC43" s="1"/>
      <c r="AD43" s="1"/>
      <c r="AE43" s="1"/>
      <c r="AF43" s="1"/>
      <c r="AG43" s="1"/>
      <c r="AH43" s="1"/>
      <c r="AI43" s="1"/>
      <c r="AJ43" s="1"/>
      <c r="AK43" s="1"/>
      <c r="AL43" s="1"/>
      <c r="AM43" s="1"/>
      <c r="AN43" s="1"/>
      <c r="AO43" s="1"/>
      <c r="AP43" s="1"/>
      <c r="AQ43" s="1"/>
      <c r="AR43" s="1"/>
      <c r="AS43" s="1"/>
    </row>
    <row r="44" spans="1:45">
      <c r="A44" s="1" t="s">
        <v>73</v>
      </c>
      <c r="B44" s="1" t="str">
        <f>VLOOKUP(A44,'Xammal Mebleg'!A:B,2,0)</f>
        <v>LİTRE</v>
      </c>
      <c r="C44" s="2">
        <v>19.61</v>
      </c>
      <c r="D44" s="2" t="s">
        <v>171</v>
      </c>
      <c r="E44" s="1"/>
      <c r="F44" s="1"/>
      <c r="G44" s="2" t="s">
        <v>171</v>
      </c>
      <c r="H44" s="2" t="s">
        <v>171</v>
      </c>
      <c r="I44" s="1"/>
      <c r="J44" s="1"/>
      <c r="K44" s="1"/>
      <c r="L44" s="1"/>
      <c r="M44" s="1"/>
      <c r="N44" s="1"/>
      <c r="O44" s="1"/>
      <c r="P44" s="1"/>
      <c r="Q44" s="1"/>
      <c r="R44" s="1"/>
      <c r="S44" s="1"/>
      <c r="T44" s="1"/>
      <c r="U44" s="1"/>
      <c r="V44" s="1"/>
      <c r="W44" s="14"/>
      <c r="X44" s="1"/>
      <c r="Y44" s="1"/>
      <c r="Z44" s="1"/>
      <c r="AA44" s="1"/>
      <c r="AB44" s="1"/>
      <c r="AC44" s="1"/>
      <c r="AD44" s="1"/>
      <c r="AE44" s="1"/>
      <c r="AF44" s="1"/>
      <c r="AG44" s="1"/>
      <c r="AH44" s="1"/>
      <c r="AI44" s="1"/>
      <c r="AJ44" s="1"/>
      <c r="AK44" s="1"/>
      <c r="AL44" s="1"/>
      <c r="AM44" s="1"/>
      <c r="AN44" s="1"/>
      <c r="AO44" s="1"/>
      <c r="AP44" s="1"/>
      <c r="AQ44" s="1"/>
      <c r="AR44" s="1"/>
      <c r="AS44" s="1"/>
    </row>
    <row r="45" spans="1:45">
      <c r="A45" s="1" t="s">
        <v>74</v>
      </c>
      <c r="B45" s="1" t="str">
        <f>VLOOKUP(A45,'Xammal Mebleg'!A:B,2,0)</f>
        <v>ƏDƏD</v>
      </c>
      <c r="C45" s="2">
        <v>0.74</v>
      </c>
      <c r="D45" s="2" t="s">
        <v>171</v>
      </c>
      <c r="E45" s="1"/>
      <c r="F45" s="1"/>
      <c r="G45" s="2" t="s">
        <v>171</v>
      </c>
      <c r="H45" s="2" t="s">
        <v>171</v>
      </c>
      <c r="I45" s="1">
        <v>0.25</v>
      </c>
      <c r="J45" s="1"/>
      <c r="K45" s="1">
        <v>0.25</v>
      </c>
      <c r="L45" s="1"/>
      <c r="M45" s="1"/>
      <c r="N45" s="1"/>
      <c r="O45" s="1"/>
      <c r="P45" s="1"/>
      <c r="Q45" s="1"/>
      <c r="R45" s="1"/>
      <c r="S45" s="1"/>
      <c r="T45" s="1"/>
      <c r="U45" s="1"/>
      <c r="V45" s="1"/>
      <c r="W45" s="14"/>
      <c r="X45" s="1"/>
      <c r="Y45" s="1"/>
      <c r="Z45" s="1"/>
      <c r="AA45" s="1"/>
      <c r="AB45" s="1"/>
      <c r="AC45" s="1"/>
      <c r="AD45" s="1"/>
      <c r="AE45" s="1"/>
      <c r="AF45" s="1"/>
      <c r="AG45" s="1"/>
      <c r="AH45" s="1"/>
      <c r="AI45" s="1"/>
      <c r="AJ45" s="1"/>
      <c r="AK45" s="1"/>
      <c r="AL45" s="1"/>
      <c r="AM45" s="1"/>
      <c r="AN45" s="1"/>
      <c r="AO45" s="1"/>
      <c r="AP45" s="1"/>
      <c r="AQ45" s="1"/>
      <c r="AR45" s="1"/>
      <c r="AS45" s="1"/>
    </row>
    <row r="46" spans="1:45">
      <c r="A46" s="1" t="s">
        <v>75</v>
      </c>
      <c r="B46" s="1" t="str">
        <f>VLOOKUP(A46,'Xammal Mebleg'!A:B,2,0)</f>
        <v>KG</v>
      </c>
      <c r="C46" s="2">
        <v>44.095714285714287</v>
      </c>
      <c r="D46" s="2" t="s">
        <v>171</v>
      </c>
      <c r="E46" s="1"/>
      <c r="F46" s="1"/>
      <c r="G46" s="2" t="s">
        <v>171</v>
      </c>
      <c r="H46" s="2" t="s">
        <v>171</v>
      </c>
      <c r="I46" s="1"/>
      <c r="J46" s="1"/>
      <c r="K46" s="1"/>
      <c r="L46" s="1"/>
      <c r="M46" s="1"/>
      <c r="N46" s="1"/>
      <c r="O46" s="1"/>
      <c r="P46" s="1"/>
      <c r="Q46" s="1"/>
      <c r="R46" s="1"/>
      <c r="S46" s="1"/>
      <c r="T46" s="1"/>
      <c r="U46" s="1"/>
      <c r="V46" s="1"/>
      <c r="W46" s="14"/>
      <c r="X46" s="1"/>
      <c r="Y46" s="1"/>
      <c r="Z46" s="1"/>
      <c r="AA46" s="1"/>
      <c r="AB46" s="1"/>
      <c r="AC46" s="1"/>
      <c r="AD46" s="1"/>
      <c r="AE46" s="1"/>
      <c r="AF46" s="1"/>
      <c r="AG46" s="1"/>
      <c r="AH46" s="1"/>
      <c r="AI46" s="1"/>
      <c r="AJ46" s="1"/>
      <c r="AK46" s="1"/>
      <c r="AL46" s="1"/>
      <c r="AM46" s="1"/>
      <c r="AN46" s="1"/>
      <c r="AO46" s="1"/>
      <c r="AP46" s="1"/>
      <c r="AQ46" s="1"/>
      <c r="AR46" s="1"/>
      <c r="AS46" s="1"/>
    </row>
    <row r="47" spans="1:45">
      <c r="A47" s="1" t="s">
        <v>76</v>
      </c>
      <c r="B47" s="1" t="str">
        <f>VLOOKUP(A47,'Xammal Mebleg'!A:B,2,0)</f>
        <v>ƏDƏD</v>
      </c>
      <c r="C47" s="2">
        <v>0.29999999999999993</v>
      </c>
      <c r="D47" s="2" t="s">
        <v>171</v>
      </c>
      <c r="E47" s="1"/>
      <c r="F47" s="1"/>
      <c r="G47" s="2" t="s">
        <v>171</v>
      </c>
      <c r="H47" s="2" t="s">
        <v>171</v>
      </c>
      <c r="I47" s="1"/>
      <c r="J47" s="1"/>
      <c r="K47" s="1"/>
      <c r="L47" s="1"/>
      <c r="M47" s="1"/>
      <c r="N47" s="1"/>
      <c r="O47" s="1"/>
      <c r="P47" s="1"/>
      <c r="Q47" s="1"/>
      <c r="R47" s="1"/>
      <c r="S47" s="1"/>
      <c r="T47" s="1"/>
      <c r="U47" s="1"/>
      <c r="V47" s="1"/>
      <c r="W47" s="14"/>
      <c r="X47" s="1"/>
      <c r="Y47" s="1"/>
      <c r="Z47" s="1"/>
      <c r="AA47" s="1"/>
      <c r="AB47" s="1"/>
      <c r="AC47" s="1"/>
      <c r="AD47" s="1"/>
      <c r="AE47" s="1"/>
      <c r="AF47" s="1"/>
      <c r="AG47" s="1"/>
      <c r="AH47" s="1"/>
      <c r="AI47" s="1"/>
      <c r="AJ47" s="1"/>
      <c r="AK47" s="1"/>
      <c r="AL47" s="1"/>
      <c r="AM47" s="1"/>
      <c r="AN47" s="1"/>
      <c r="AO47" s="1"/>
      <c r="AP47" s="1"/>
      <c r="AQ47" s="1"/>
      <c r="AR47" s="1"/>
      <c r="AS47" s="1"/>
    </row>
    <row r="48" spans="1:45">
      <c r="A48" s="1" t="s">
        <v>77</v>
      </c>
      <c r="B48" s="1" t="str">
        <f>VLOOKUP(A48,'Xammal Mebleg'!A:B,2,0)</f>
        <v>LİTRE</v>
      </c>
      <c r="C48" s="2">
        <v>16.34</v>
      </c>
      <c r="D48" s="2" t="s">
        <v>171</v>
      </c>
      <c r="E48" s="1"/>
      <c r="F48" s="1"/>
      <c r="G48" s="2" t="s">
        <v>171</v>
      </c>
      <c r="H48" s="2" t="s">
        <v>171</v>
      </c>
      <c r="I48" s="1"/>
      <c r="J48" s="1"/>
      <c r="K48" s="1"/>
      <c r="L48" s="1"/>
      <c r="M48" s="1"/>
      <c r="N48" s="1"/>
      <c r="O48" s="1"/>
      <c r="P48" s="1"/>
      <c r="Q48" s="1"/>
      <c r="R48" s="1"/>
      <c r="S48" s="1"/>
      <c r="T48" s="1"/>
      <c r="U48" s="1"/>
      <c r="V48" s="1"/>
      <c r="W48" s="14"/>
      <c r="X48" s="1"/>
      <c r="Y48" s="1"/>
      <c r="Z48" s="1"/>
      <c r="AA48" s="1"/>
      <c r="AB48" s="1"/>
      <c r="AC48" s="1"/>
      <c r="AD48" s="1"/>
      <c r="AE48" s="1"/>
      <c r="AF48" s="1"/>
      <c r="AG48" s="1"/>
      <c r="AH48" s="1"/>
      <c r="AI48" s="1"/>
      <c r="AJ48" s="1"/>
      <c r="AK48" s="1"/>
      <c r="AL48" s="1"/>
      <c r="AM48" s="1"/>
      <c r="AN48" s="1"/>
      <c r="AO48" s="1"/>
      <c r="AP48" s="1"/>
      <c r="AQ48" s="1"/>
      <c r="AR48" s="1"/>
      <c r="AS48" s="1"/>
    </row>
    <row r="49" spans="1:45">
      <c r="A49" s="1" t="s">
        <v>78</v>
      </c>
      <c r="B49" s="1" t="str">
        <f>VLOOKUP(A49,'Xammal Mebleg'!A:B,2,0)</f>
        <v>KG</v>
      </c>
      <c r="C49" s="2">
        <v>2.348148148148149</v>
      </c>
      <c r="D49" s="2">
        <v>1.9E-2</v>
      </c>
      <c r="E49" s="1">
        <v>0.02</v>
      </c>
      <c r="F49" s="1">
        <v>0.02</v>
      </c>
      <c r="G49" s="2">
        <v>2.4299999999999999E-2</v>
      </c>
      <c r="H49" s="2">
        <v>1.2150000000000001E-2</v>
      </c>
      <c r="I49" s="1"/>
      <c r="J49" s="1">
        <v>0.02</v>
      </c>
      <c r="K49" s="1">
        <v>0.02</v>
      </c>
      <c r="L49" s="1">
        <v>0.02</v>
      </c>
      <c r="M49" s="1">
        <v>0.02</v>
      </c>
      <c r="N49" s="1">
        <v>0.03</v>
      </c>
      <c r="O49" s="1">
        <v>0.03</v>
      </c>
      <c r="P49" s="1">
        <v>0.03</v>
      </c>
      <c r="Q49" s="1">
        <v>0.03</v>
      </c>
      <c r="R49" s="1">
        <v>0.03</v>
      </c>
      <c r="S49" s="1">
        <v>0.03</v>
      </c>
      <c r="T49" s="1">
        <v>0.03</v>
      </c>
      <c r="U49" s="1">
        <v>0.03</v>
      </c>
      <c r="V49" s="1"/>
      <c r="W49" s="14"/>
      <c r="X49" s="1"/>
      <c r="Y49" s="1"/>
      <c r="Z49" s="1"/>
      <c r="AA49" s="1"/>
      <c r="AB49" s="1"/>
      <c r="AC49" s="1"/>
      <c r="AD49" s="1"/>
      <c r="AE49" s="1"/>
      <c r="AF49" s="1"/>
      <c r="AG49" s="1"/>
      <c r="AH49" s="1"/>
      <c r="AI49" s="1"/>
      <c r="AJ49" s="1"/>
      <c r="AK49" s="1"/>
      <c r="AL49" s="1"/>
      <c r="AM49" s="1"/>
      <c r="AN49" s="1"/>
      <c r="AO49" s="1"/>
      <c r="AP49" s="1"/>
      <c r="AQ49" s="1"/>
      <c r="AR49" s="1"/>
      <c r="AS49" s="1"/>
    </row>
    <row r="50" spans="1:45">
      <c r="A50" s="1" t="s">
        <v>79</v>
      </c>
      <c r="B50" s="1" t="str">
        <f>VLOOKUP(A50,'Xammal Mebleg'!A:B,2,0)</f>
        <v>KG</v>
      </c>
      <c r="C50" s="2">
        <v>32.97</v>
      </c>
      <c r="D50" s="2" t="s">
        <v>171</v>
      </c>
      <c r="E50" s="1"/>
      <c r="F50" s="1"/>
      <c r="G50" s="2" t="s">
        <v>171</v>
      </c>
      <c r="H50" s="2" t="s">
        <v>171</v>
      </c>
      <c r="I50" s="1"/>
      <c r="J50" s="1"/>
      <c r="K50" s="1"/>
      <c r="L50" s="1"/>
      <c r="M50" s="1"/>
      <c r="N50" s="1"/>
      <c r="O50" s="1"/>
      <c r="P50" s="1"/>
      <c r="Q50" s="1"/>
      <c r="R50" s="1"/>
      <c r="S50" s="1"/>
      <c r="T50" s="1"/>
      <c r="U50" s="1"/>
      <c r="V50" s="1"/>
      <c r="W50" s="14"/>
      <c r="X50" s="1"/>
      <c r="Y50" s="1"/>
      <c r="Z50" s="1"/>
      <c r="AA50" s="1"/>
      <c r="AB50" s="1"/>
      <c r="AC50" s="1"/>
      <c r="AD50" s="1"/>
      <c r="AE50" s="1"/>
      <c r="AF50" s="1"/>
      <c r="AG50" s="1"/>
      <c r="AH50" s="1"/>
      <c r="AI50" s="1"/>
      <c r="AJ50" s="1"/>
      <c r="AK50" s="1"/>
      <c r="AL50" s="1"/>
      <c r="AM50" s="1"/>
      <c r="AN50" s="1"/>
      <c r="AO50" s="1"/>
      <c r="AP50" s="1"/>
      <c r="AQ50" s="1"/>
      <c r="AR50" s="1"/>
      <c r="AS50" s="1"/>
    </row>
    <row r="51" spans="1:45">
      <c r="A51" s="1" t="s">
        <v>80</v>
      </c>
      <c r="B51" s="1" t="str">
        <f>VLOOKUP(A51,'Xammal Mebleg'!A:B,2,0)</f>
        <v>KG</v>
      </c>
      <c r="C51" s="2">
        <v>1.5</v>
      </c>
      <c r="D51" s="2" t="s">
        <v>171</v>
      </c>
      <c r="E51" s="1"/>
      <c r="F51" s="1"/>
      <c r="G51" s="2" t="s">
        <v>171</v>
      </c>
      <c r="H51" s="2" t="s">
        <v>171</v>
      </c>
      <c r="I51" s="1"/>
      <c r="J51" s="1"/>
      <c r="K51" s="1"/>
      <c r="L51" s="1"/>
      <c r="M51" s="1"/>
      <c r="N51" s="1"/>
      <c r="O51" s="1"/>
      <c r="P51" s="1"/>
      <c r="Q51" s="1"/>
      <c r="R51" s="1"/>
      <c r="S51" s="1"/>
      <c r="T51" s="1"/>
      <c r="U51" s="1"/>
      <c r="V51" s="1"/>
      <c r="W51" s="14"/>
      <c r="X51" s="1"/>
      <c r="Y51" s="1"/>
      <c r="Z51" s="1"/>
      <c r="AA51" s="1"/>
      <c r="AB51" s="1"/>
      <c r="AC51" s="1"/>
      <c r="AD51" s="1"/>
      <c r="AE51" s="1"/>
      <c r="AF51" s="1"/>
      <c r="AG51" s="1"/>
      <c r="AH51" s="1"/>
      <c r="AI51" s="1"/>
      <c r="AJ51" s="1"/>
      <c r="AK51" s="1"/>
      <c r="AL51" s="1"/>
      <c r="AM51" s="1"/>
      <c r="AN51" s="1"/>
      <c r="AO51" s="1"/>
      <c r="AP51" s="1"/>
      <c r="AQ51" s="1"/>
      <c r="AR51" s="1"/>
      <c r="AS51" s="1"/>
    </row>
    <row r="52" spans="1:45">
      <c r="A52" s="1" t="s">
        <v>81</v>
      </c>
      <c r="B52" s="1" t="str">
        <f>VLOOKUP(A52,'Xammal Mebleg'!A:B,2,0)</f>
        <v>LİTRE</v>
      </c>
      <c r="C52" s="2">
        <v>0</v>
      </c>
      <c r="D52" s="2" t="s">
        <v>171</v>
      </c>
      <c r="E52" s="1"/>
      <c r="F52" s="1"/>
      <c r="G52" s="2" t="s">
        <v>171</v>
      </c>
      <c r="H52" s="2" t="s">
        <v>171</v>
      </c>
      <c r="I52" s="1"/>
      <c r="J52" s="1"/>
      <c r="K52" s="1"/>
      <c r="L52" s="1"/>
      <c r="M52" s="1"/>
      <c r="N52" s="1"/>
      <c r="O52" s="1"/>
      <c r="P52" s="1"/>
      <c r="Q52" s="1"/>
      <c r="R52" s="1"/>
      <c r="S52" s="1"/>
      <c r="T52" s="1"/>
      <c r="U52" s="1"/>
      <c r="V52" s="1"/>
      <c r="W52" s="14"/>
      <c r="X52" s="1"/>
      <c r="Y52" s="1"/>
      <c r="Z52" s="1"/>
      <c r="AA52" s="1"/>
      <c r="AB52" s="1"/>
      <c r="AC52" s="1"/>
      <c r="AD52" s="1"/>
      <c r="AE52" s="1"/>
      <c r="AF52" s="1"/>
      <c r="AG52" s="1"/>
      <c r="AH52" s="1"/>
      <c r="AI52" s="1"/>
      <c r="AJ52" s="1"/>
      <c r="AK52" s="1"/>
      <c r="AL52" s="1"/>
      <c r="AM52" s="1"/>
      <c r="AN52" s="1"/>
      <c r="AO52" s="1"/>
      <c r="AP52" s="1"/>
      <c r="AQ52" s="1"/>
      <c r="AR52" s="1"/>
      <c r="AS52" s="1"/>
    </row>
    <row r="53" spans="1:45">
      <c r="A53" s="1" t="s">
        <v>82</v>
      </c>
      <c r="B53" s="1" t="str">
        <f>VLOOKUP(A53,'Xammal Mebleg'!A:B,2,0)</f>
        <v>KG</v>
      </c>
      <c r="C53" s="2">
        <v>6</v>
      </c>
      <c r="D53" s="2" t="s">
        <v>171</v>
      </c>
      <c r="E53" s="1"/>
      <c r="F53" s="1"/>
      <c r="G53" s="2" t="s">
        <v>171</v>
      </c>
      <c r="H53" s="2" t="s">
        <v>171</v>
      </c>
      <c r="I53" s="1"/>
      <c r="J53" s="1"/>
      <c r="K53" s="1"/>
      <c r="L53" s="1"/>
      <c r="M53" s="1"/>
      <c r="N53" s="1"/>
      <c r="O53" s="1"/>
      <c r="P53" s="1"/>
      <c r="Q53" s="1"/>
      <c r="R53" s="1"/>
      <c r="S53" s="1"/>
      <c r="T53" s="1"/>
      <c r="U53" s="1"/>
      <c r="V53" s="1"/>
      <c r="W53" s="14"/>
      <c r="X53" s="1"/>
      <c r="Y53" s="1"/>
      <c r="Z53" s="1"/>
      <c r="AA53" s="1"/>
      <c r="AB53" s="1"/>
      <c r="AC53" s="1"/>
      <c r="AD53" s="1"/>
      <c r="AE53" s="1"/>
      <c r="AF53" s="1"/>
      <c r="AG53" s="1"/>
      <c r="AH53" s="1"/>
      <c r="AI53" s="1"/>
      <c r="AJ53" s="1"/>
      <c r="AK53" s="1"/>
      <c r="AL53" s="1"/>
      <c r="AM53" s="1"/>
      <c r="AN53" s="1"/>
      <c r="AO53" s="1"/>
      <c r="AP53" s="1"/>
      <c r="AQ53" s="1"/>
      <c r="AR53" s="1"/>
      <c r="AS53" s="1"/>
    </row>
    <row r="54" spans="1:45">
      <c r="A54" s="1" t="s">
        <v>83</v>
      </c>
      <c r="B54" s="1" t="str">
        <f>VLOOKUP(A54,'Xammal Mebleg'!A:B,2,0)</f>
        <v>LİTRE</v>
      </c>
      <c r="C54" s="2">
        <v>4.8299999999999992</v>
      </c>
      <c r="D54" s="2">
        <v>5.0000000000000001E-3</v>
      </c>
      <c r="E54" s="1"/>
      <c r="F54" s="1"/>
      <c r="G54" s="2">
        <v>6.0999999999999995E-3</v>
      </c>
      <c r="H54" s="2">
        <v>3.0499999999999998E-3</v>
      </c>
      <c r="I54" s="1"/>
      <c r="J54" s="1"/>
      <c r="K54" s="1"/>
      <c r="L54" s="1"/>
      <c r="M54" s="1"/>
      <c r="N54" s="1"/>
      <c r="O54" s="1"/>
      <c r="P54" s="1"/>
      <c r="Q54" s="1"/>
      <c r="R54" s="1"/>
      <c r="S54" s="1"/>
      <c r="T54" s="1"/>
      <c r="U54" s="1"/>
      <c r="V54" s="1"/>
      <c r="W54" s="14"/>
      <c r="X54" s="1"/>
      <c r="Y54" s="1"/>
      <c r="Z54" s="1"/>
      <c r="AA54" s="1"/>
      <c r="AB54" s="1"/>
      <c r="AC54" s="1"/>
      <c r="AD54" s="1"/>
      <c r="AE54" s="1"/>
      <c r="AF54" s="1"/>
      <c r="AG54" s="1"/>
      <c r="AH54" s="1"/>
      <c r="AI54" s="1"/>
      <c r="AJ54" s="1"/>
      <c r="AK54" s="1"/>
      <c r="AL54" s="1"/>
      <c r="AM54" s="1"/>
      <c r="AN54" s="1"/>
      <c r="AO54" s="1"/>
      <c r="AP54" s="1"/>
      <c r="AQ54" s="1"/>
      <c r="AR54" s="1"/>
      <c r="AS54" s="1"/>
    </row>
    <row r="55" spans="1:45">
      <c r="A55" s="1" t="s">
        <v>84</v>
      </c>
      <c r="B55" s="1" t="str">
        <f>VLOOKUP(A55,'Xammal Mebleg'!A:B,2,0)</f>
        <v>KG</v>
      </c>
      <c r="C55" s="2">
        <v>0</v>
      </c>
      <c r="D55" s="2" t="s">
        <v>171</v>
      </c>
      <c r="E55" s="1"/>
      <c r="F55" s="1"/>
      <c r="G55" s="2" t="s">
        <v>171</v>
      </c>
      <c r="H55" s="2" t="s">
        <v>171</v>
      </c>
      <c r="I55" s="1"/>
      <c r="J55" s="1"/>
      <c r="K55" s="1"/>
      <c r="L55" s="1"/>
      <c r="M55" s="1"/>
      <c r="N55" s="1"/>
      <c r="O55" s="1"/>
      <c r="P55" s="1"/>
      <c r="Q55" s="1"/>
      <c r="R55" s="1"/>
      <c r="S55" s="1"/>
      <c r="T55" s="1"/>
      <c r="U55" s="1"/>
      <c r="V55" s="1"/>
      <c r="W55" s="14"/>
      <c r="X55" s="1"/>
      <c r="Y55" s="1"/>
      <c r="Z55" s="1"/>
      <c r="AA55" s="1"/>
      <c r="AB55" s="1"/>
      <c r="AC55" s="1"/>
      <c r="AD55" s="1"/>
      <c r="AE55" s="1"/>
      <c r="AF55" s="1"/>
      <c r="AG55" s="1"/>
      <c r="AH55" s="1"/>
      <c r="AI55" s="1"/>
      <c r="AJ55" s="1"/>
      <c r="AK55" s="1"/>
      <c r="AL55" s="1"/>
      <c r="AM55" s="1"/>
      <c r="AN55" s="1"/>
      <c r="AO55" s="1"/>
      <c r="AP55" s="1"/>
      <c r="AQ55" s="1"/>
      <c r="AR55" s="1"/>
      <c r="AS55" s="1"/>
    </row>
    <row r="56" spans="1:45">
      <c r="A56" s="1" t="s">
        <v>85</v>
      </c>
      <c r="B56" s="1" t="str">
        <f>VLOOKUP(A56,'Xammal Mebleg'!A:B,2,0)</f>
        <v>KG</v>
      </c>
      <c r="C56" s="2">
        <v>2.0541666666666667</v>
      </c>
      <c r="D56" s="2" t="s">
        <v>171</v>
      </c>
      <c r="E56" s="1"/>
      <c r="F56" s="1"/>
      <c r="G56" s="2" t="s">
        <v>171</v>
      </c>
      <c r="H56" s="2">
        <v>2.5000000000000001E-4</v>
      </c>
      <c r="I56" s="1"/>
      <c r="J56" s="1"/>
      <c r="K56" s="1"/>
      <c r="L56" s="1"/>
      <c r="M56" s="1"/>
      <c r="N56" s="1"/>
      <c r="O56" s="1"/>
      <c r="P56" s="1"/>
      <c r="Q56" s="1"/>
      <c r="R56" s="1"/>
      <c r="S56" s="1"/>
      <c r="T56" s="1"/>
      <c r="U56" s="1"/>
      <c r="V56" s="1"/>
      <c r="W56" s="14"/>
      <c r="X56" s="1"/>
      <c r="Y56" s="1"/>
      <c r="Z56" s="1"/>
      <c r="AA56" s="1"/>
      <c r="AB56" s="1"/>
      <c r="AC56" s="1"/>
      <c r="AD56" s="1"/>
      <c r="AE56" s="1"/>
      <c r="AF56" s="1"/>
      <c r="AG56" s="1"/>
      <c r="AH56" s="1"/>
      <c r="AI56" s="1"/>
      <c r="AJ56" s="1"/>
      <c r="AK56" s="1"/>
      <c r="AL56" s="1"/>
      <c r="AM56" s="1"/>
      <c r="AN56" s="1"/>
      <c r="AO56" s="1"/>
      <c r="AP56" s="1"/>
      <c r="AQ56" s="1"/>
      <c r="AR56" s="1"/>
      <c r="AS56" s="1"/>
    </row>
    <row r="57" spans="1:45">
      <c r="A57" s="1" t="s">
        <v>86</v>
      </c>
      <c r="B57" s="1" t="str">
        <f>VLOOKUP(A57,'Xammal Mebleg'!A:B,2,0)</f>
        <v>KG</v>
      </c>
      <c r="C57" s="2">
        <v>2.4314285714285715</v>
      </c>
      <c r="D57" s="2" t="s">
        <v>171</v>
      </c>
      <c r="E57" s="1"/>
      <c r="F57" s="1"/>
      <c r="G57" s="2" t="s">
        <v>171</v>
      </c>
      <c r="H57" s="2" t="s">
        <v>171</v>
      </c>
      <c r="I57" s="1"/>
      <c r="J57" s="1"/>
      <c r="K57" s="1"/>
      <c r="L57" s="1"/>
      <c r="M57" s="1"/>
      <c r="N57" s="1">
        <v>0.05</v>
      </c>
      <c r="O57" s="1">
        <v>2.5000000000000001E-2</v>
      </c>
      <c r="P57" s="1">
        <v>2.5000000000000001E-2</v>
      </c>
      <c r="Q57" s="1">
        <v>2.5000000000000001E-2</v>
      </c>
      <c r="R57" s="1">
        <v>2.5000000000000001E-2</v>
      </c>
      <c r="S57" s="1">
        <v>0.03</v>
      </c>
      <c r="T57" s="1">
        <v>0.03</v>
      </c>
      <c r="U57" s="1"/>
      <c r="V57" s="1"/>
      <c r="W57" s="14"/>
      <c r="X57" s="1"/>
      <c r="Y57" s="1"/>
      <c r="Z57" s="1"/>
      <c r="AA57" s="1"/>
      <c r="AB57" s="1"/>
      <c r="AC57" s="1"/>
      <c r="AD57" s="1"/>
      <c r="AE57" s="1"/>
      <c r="AF57" s="1"/>
      <c r="AG57" s="1"/>
      <c r="AH57" s="1"/>
      <c r="AI57" s="1"/>
      <c r="AJ57" s="1"/>
      <c r="AK57" s="1"/>
      <c r="AL57" s="1"/>
      <c r="AM57" s="1"/>
      <c r="AN57" s="1"/>
      <c r="AO57" s="1"/>
      <c r="AP57" s="1"/>
      <c r="AQ57" s="1"/>
      <c r="AR57" s="1"/>
      <c r="AS57" s="1"/>
    </row>
    <row r="58" spans="1:45">
      <c r="A58" s="1" t="s">
        <v>87</v>
      </c>
      <c r="B58" s="1" t="str">
        <f>VLOOKUP(A58,'Xammal Mebleg'!A:B,2,0)</f>
        <v>KG</v>
      </c>
      <c r="C58" s="2">
        <v>0</v>
      </c>
      <c r="D58" s="2" t="s">
        <v>171</v>
      </c>
      <c r="E58" s="1"/>
      <c r="F58" s="1"/>
      <c r="G58" s="2" t="s">
        <v>171</v>
      </c>
      <c r="H58" s="2" t="s">
        <v>171</v>
      </c>
      <c r="I58" s="1"/>
      <c r="J58" s="1"/>
      <c r="K58" s="1"/>
      <c r="L58" s="1">
        <v>0.03</v>
      </c>
      <c r="M58" s="1"/>
      <c r="N58" s="1"/>
      <c r="O58" s="1"/>
      <c r="P58" s="1"/>
      <c r="Q58" s="1"/>
      <c r="R58" s="1"/>
      <c r="S58" s="1"/>
      <c r="T58" s="1"/>
      <c r="U58" s="1"/>
      <c r="V58" s="1"/>
      <c r="W58" s="14"/>
      <c r="X58" s="1"/>
      <c r="Y58" s="1"/>
      <c r="Z58" s="1"/>
      <c r="AA58" s="1"/>
      <c r="AB58" s="1"/>
      <c r="AC58" s="1"/>
      <c r="AD58" s="1"/>
      <c r="AE58" s="1"/>
      <c r="AF58" s="1"/>
      <c r="AG58" s="1"/>
      <c r="AH58" s="1"/>
      <c r="AI58" s="1"/>
      <c r="AJ58" s="1"/>
      <c r="AK58" s="1"/>
      <c r="AL58" s="1"/>
      <c r="AM58" s="1"/>
      <c r="AN58" s="1"/>
      <c r="AO58" s="1"/>
      <c r="AP58" s="1"/>
      <c r="AQ58" s="1"/>
      <c r="AR58" s="1"/>
      <c r="AS58" s="1"/>
    </row>
    <row r="59" spans="1:45">
      <c r="A59" s="1" t="s">
        <v>88</v>
      </c>
      <c r="B59" s="1" t="str">
        <f>VLOOKUP(A59,'Xammal Mebleg'!A:B,2,0)</f>
        <v>KG</v>
      </c>
      <c r="C59" s="2">
        <v>17</v>
      </c>
      <c r="D59" s="2">
        <v>3.0000000000000002E-2</v>
      </c>
      <c r="E59" s="1"/>
      <c r="F59" s="1"/>
      <c r="G59" s="2" t="s">
        <v>171</v>
      </c>
      <c r="H59" s="2" t="s">
        <v>171</v>
      </c>
      <c r="I59" s="1"/>
      <c r="J59" s="1">
        <v>0.03</v>
      </c>
      <c r="K59" s="1"/>
      <c r="L59" s="1"/>
      <c r="M59" s="1">
        <v>0.03</v>
      </c>
      <c r="N59" s="1"/>
      <c r="O59" s="1">
        <v>0.03</v>
      </c>
      <c r="P59" s="1">
        <v>0.03</v>
      </c>
      <c r="Q59" s="1"/>
      <c r="R59" s="1"/>
      <c r="S59" s="1"/>
      <c r="T59" s="1"/>
      <c r="U59" s="1"/>
      <c r="V59" s="1"/>
      <c r="W59" s="14"/>
      <c r="X59" s="1"/>
      <c r="Y59" s="1"/>
      <c r="Z59" s="1"/>
      <c r="AA59" s="1"/>
      <c r="AB59" s="1"/>
      <c r="AC59" s="1"/>
      <c r="AD59" s="1"/>
      <c r="AE59" s="1"/>
      <c r="AF59" s="1"/>
      <c r="AG59" s="1"/>
      <c r="AH59" s="1"/>
      <c r="AI59" s="1"/>
      <c r="AJ59" s="1"/>
      <c r="AK59" s="1"/>
      <c r="AL59" s="1"/>
      <c r="AM59" s="1"/>
      <c r="AN59" s="1"/>
      <c r="AO59" s="1"/>
      <c r="AP59" s="1"/>
      <c r="AQ59" s="1"/>
      <c r="AR59" s="1"/>
      <c r="AS59" s="1"/>
    </row>
    <row r="60" spans="1:45">
      <c r="A60" s="1" t="s">
        <v>89</v>
      </c>
      <c r="B60" s="1" t="str">
        <f>VLOOKUP(A60,'Xammal Mebleg'!A:B,2,0)</f>
        <v>KG</v>
      </c>
      <c r="C60" s="2">
        <v>14.062000000000001</v>
      </c>
      <c r="D60" s="2" t="s">
        <v>171</v>
      </c>
      <c r="E60" s="1"/>
      <c r="F60" s="1"/>
      <c r="G60" s="2" t="s">
        <v>171</v>
      </c>
      <c r="H60" s="2" t="s">
        <v>171</v>
      </c>
      <c r="I60" s="1"/>
      <c r="J60" s="1"/>
      <c r="K60" s="1"/>
      <c r="L60" s="1"/>
      <c r="M60" s="1"/>
      <c r="N60" s="1"/>
      <c r="O60" s="1"/>
      <c r="P60" s="1"/>
      <c r="Q60" s="1"/>
      <c r="R60" s="1"/>
      <c r="S60" s="1"/>
      <c r="T60" s="1"/>
      <c r="U60" s="1"/>
      <c r="V60" s="1"/>
      <c r="W60" s="14"/>
      <c r="X60" s="1"/>
      <c r="Y60" s="1"/>
      <c r="Z60" s="1"/>
      <c r="AA60" s="1"/>
      <c r="AB60" s="1"/>
      <c r="AC60" s="1"/>
      <c r="AD60" s="1"/>
      <c r="AE60" s="1"/>
      <c r="AF60" s="1"/>
      <c r="AG60" s="1"/>
      <c r="AH60" s="1"/>
      <c r="AI60" s="1"/>
      <c r="AJ60" s="1"/>
      <c r="AK60" s="1"/>
      <c r="AL60" s="1"/>
      <c r="AM60" s="1"/>
      <c r="AN60" s="1"/>
      <c r="AO60" s="1"/>
      <c r="AP60" s="1"/>
      <c r="AQ60" s="1"/>
      <c r="AR60" s="1"/>
      <c r="AS60" s="1"/>
    </row>
    <row r="61" spans="1:45">
      <c r="A61" s="1" t="s">
        <v>90</v>
      </c>
      <c r="B61" s="1" t="str">
        <f>VLOOKUP(A61,'Xammal Mebleg'!A:B,2,0)</f>
        <v>KG</v>
      </c>
      <c r="C61" s="2">
        <v>5.4995238095238097</v>
      </c>
      <c r="D61" s="2" t="s">
        <v>171</v>
      </c>
      <c r="E61" s="1"/>
      <c r="F61" s="1"/>
      <c r="G61" s="2">
        <v>0.03</v>
      </c>
      <c r="H61" s="2">
        <v>0.02</v>
      </c>
      <c r="I61" s="1"/>
      <c r="J61" s="1"/>
      <c r="K61" s="1"/>
      <c r="L61" s="1"/>
      <c r="M61" s="1"/>
      <c r="N61" s="1"/>
      <c r="O61" s="1"/>
      <c r="P61" s="1"/>
      <c r="Q61" s="1"/>
      <c r="R61" s="1"/>
      <c r="S61" s="1"/>
      <c r="T61" s="1"/>
      <c r="U61" s="1"/>
      <c r="V61" s="1"/>
      <c r="W61" s="14"/>
      <c r="X61" s="1"/>
      <c r="Y61" s="1"/>
      <c r="Z61" s="1"/>
      <c r="AA61" s="1"/>
      <c r="AB61" s="1"/>
      <c r="AC61" s="1"/>
      <c r="AD61" s="1"/>
      <c r="AE61" s="1"/>
      <c r="AF61" s="1"/>
      <c r="AG61" s="1"/>
      <c r="AH61" s="1"/>
      <c r="AI61" s="1"/>
      <c r="AJ61" s="1"/>
      <c r="AK61" s="1"/>
      <c r="AL61" s="1"/>
      <c r="AM61" s="1"/>
      <c r="AN61" s="1"/>
      <c r="AO61" s="1"/>
      <c r="AP61" s="1"/>
      <c r="AQ61" s="1"/>
      <c r="AR61" s="1"/>
      <c r="AS61" s="1"/>
    </row>
    <row r="62" spans="1:45">
      <c r="A62" s="1" t="s">
        <v>91</v>
      </c>
      <c r="B62" s="1" t="str">
        <f>VLOOKUP(A62,'Xammal Mebleg'!A:B,2,0)</f>
        <v>KG</v>
      </c>
      <c r="C62" s="2">
        <v>10.5</v>
      </c>
      <c r="D62" s="2" t="s">
        <v>171</v>
      </c>
      <c r="E62" s="1"/>
      <c r="F62" s="1"/>
      <c r="G62" s="2" t="s">
        <v>171</v>
      </c>
      <c r="H62" s="2" t="s">
        <v>171</v>
      </c>
      <c r="I62" s="1"/>
      <c r="J62" s="1"/>
      <c r="K62" s="1"/>
      <c r="L62" s="1"/>
      <c r="M62" s="1"/>
      <c r="N62" s="1"/>
      <c r="O62" s="1"/>
      <c r="P62" s="1"/>
      <c r="Q62" s="1"/>
      <c r="R62" s="1"/>
      <c r="S62" s="1"/>
      <c r="T62" s="1"/>
      <c r="U62" s="1"/>
      <c r="V62" s="1"/>
      <c r="W62" s="14">
        <v>0.16</v>
      </c>
      <c r="X62" s="1">
        <v>0.14000000000000001</v>
      </c>
      <c r="Y62" s="1">
        <v>0.14000000000000001</v>
      </c>
      <c r="Z62" s="1">
        <v>0.14000000000000001</v>
      </c>
      <c r="AA62" s="1">
        <v>0.14000000000000001</v>
      </c>
      <c r="AB62" s="1">
        <v>0.14000000000000001</v>
      </c>
      <c r="AC62" s="1">
        <v>0.14000000000000001</v>
      </c>
      <c r="AD62" s="1">
        <v>0.06</v>
      </c>
      <c r="AE62" s="1"/>
      <c r="AF62" s="1"/>
      <c r="AG62" s="1"/>
      <c r="AH62" s="1"/>
      <c r="AI62" s="1"/>
      <c r="AJ62" s="1"/>
      <c r="AK62" s="1"/>
      <c r="AL62" s="1"/>
      <c r="AM62" s="1"/>
      <c r="AN62" s="1"/>
      <c r="AO62" s="1"/>
      <c r="AP62" s="1"/>
      <c r="AQ62" s="1"/>
      <c r="AR62" s="1"/>
      <c r="AS62" s="1"/>
    </row>
    <row r="63" spans="1:45">
      <c r="A63" s="1" t="s">
        <v>92</v>
      </c>
      <c r="B63" s="1" t="str">
        <f>VLOOKUP(A63,'Xammal Mebleg'!A:B,2,0)</f>
        <v>KG</v>
      </c>
      <c r="C63" s="2">
        <v>24.383333333333336</v>
      </c>
      <c r="D63" s="2" t="s">
        <v>171</v>
      </c>
      <c r="E63" s="1"/>
      <c r="F63" s="1"/>
      <c r="G63" s="2" t="s">
        <v>171</v>
      </c>
      <c r="H63" s="2" t="s">
        <v>171</v>
      </c>
      <c r="I63" s="1">
        <v>1.4999999999999999E-2</v>
      </c>
      <c r="J63" s="1"/>
      <c r="K63" s="1"/>
      <c r="L63" s="1"/>
      <c r="M63" s="1"/>
      <c r="N63" s="1"/>
      <c r="O63" s="1"/>
      <c r="P63" s="1"/>
      <c r="Q63" s="1"/>
      <c r="R63" s="1"/>
      <c r="S63" s="1"/>
      <c r="T63" s="1"/>
      <c r="U63" s="1"/>
      <c r="V63" s="1"/>
      <c r="W63" s="14"/>
      <c r="X63" s="1"/>
      <c r="Y63" s="1"/>
      <c r="Z63" s="1"/>
      <c r="AA63" s="1"/>
      <c r="AB63" s="1"/>
      <c r="AC63" s="1"/>
      <c r="AD63" s="1">
        <v>0.02</v>
      </c>
      <c r="AE63" s="1"/>
      <c r="AF63" s="1"/>
      <c r="AG63" s="1"/>
      <c r="AH63" s="1"/>
      <c r="AI63" s="1"/>
      <c r="AJ63" s="1"/>
      <c r="AK63" s="1"/>
      <c r="AL63" s="1"/>
      <c r="AM63" s="1"/>
      <c r="AN63" s="1"/>
      <c r="AO63" s="1"/>
      <c r="AP63" s="1"/>
      <c r="AQ63" s="1"/>
      <c r="AR63" s="1"/>
      <c r="AS63" s="1"/>
    </row>
    <row r="64" spans="1:45">
      <c r="A64" s="1" t="s">
        <v>93</v>
      </c>
      <c r="B64" s="1" t="str">
        <f>VLOOKUP(A64,'Xammal Mebleg'!A:B,2,0)</f>
        <v>KG</v>
      </c>
      <c r="C64" s="2">
        <v>6.3730769230769226</v>
      </c>
      <c r="D64" s="2" t="s">
        <v>171</v>
      </c>
      <c r="E64" s="1"/>
      <c r="F64" s="1"/>
      <c r="G64" s="2" t="s">
        <v>171</v>
      </c>
      <c r="H64" s="2" t="s">
        <v>171</v>
      </c>
      <c r="I64" s="1"/>
      <c r="J64" s="1"/>
      <c r="K64" s="1"/>
      <c r="L64" s="1"/>
      <c r="M64" s="1"/>
      <c r="N64" s="1"/>
      <c r="O64" s="1"/>
      <c r="P64" s="1"/>
      <c r="Q64" s="1"/>
      <c r="R64" s="1"/>
      <c r="S64" s="1"/>
      <c r="T64" s="1"/>
      <c r="U64" s="1"/>
      <c r="V64" s="1"/>
      <c r="W64" s="14"/>
      <c r="X64" s="1"/>
      <c r="Y64" s="1"/>
      <c r="Z64" s="1">
        <v>0.06</v>
      </c>
      <c r="AA64" s="1"/>
      <c r="AB64" s="1"/>
      <c r="AC64" s="1"/>
      <c r="AD64" s="1">
        <v>0.03</v>
      </c>
      <c r="AE64" s="1"/>
      <c r="AF64" s="1"/>
      <c r="AG64" s="1"/>
      <c r="AH64" s="1"/>
      <c r="AI64" s="1"/>
      <c r="AJ64" s="1"/>
      <c r="AK64" s="1"/>
      <c r="AL64" s="1"/>
      <c r="AM64" s="1"/>
      <c r="AN64" s="1"/>
      <c r="AO64" s="1"/>
      <c r="AP64" s="1"/>
      <c r="AQ64" s="1"/>
      <c r="AR64" s="1"/>
      <c r="AS64" s="1"/>
    </row>
    <row r="65" spans="1:45">
      <c r="A65" s="1" t="s">
        <v>94</v>
      </c>
      <c r="B65" s="1" t="str">
        <f>VLOOKUP(A65,'Xammal Mebleg'!A:B,2,0)</f>
        <v>KG</v>
      </c>
      <c r="C65" s="2">
        <v>3.2195</v>
      </c>
      <c r="D65" s="2">
        <v>3.0000000000000002E-2</v>
      </c>
      <c r="E65" s="1">
        <v>0.03</v>
      </c>
      <c r="F65" s="1">
        <v>0.03</v>
      </c>
      <c r="G65" s="2">
        <v>0.03</v>
      </c>
      <c r="H65" s="2">
        <v>1.4999999999999999E-2</v>
      </c>
      <c r="I65" s="1">
        <v>0.03</v>
      </c>
      <c r="J65" s="1">
        <v>0.03</v>
      </c>
      <c r="K65" s="1"/>
      <c r="L65" s="1">
        <v>0.04</v>
      </c>
      <c r="M65" s="1">
        <v>0.04</v>
      </c>
      <c r="N65" s="1"/>
      <c r="O65" s="1"/>
      <c r="P65" s="1"/>
      <c r="Q65" s="1"/>
      <c r="R65" s="1"/>
      <c r="S65" s="1"/>
      <c r="T65" s="1"/>
      <c r="U65" s="1"/>
      <c r="V65" s="1"/>
      <c r="W65" s="14"/>
      <c r="X65" s="1"/>
      <c r="Y65" s="1"/>
      <c r="Z65" s="1"/>
      <c r="AA65" s="1"/>
      <c r="AB65" s="1"/>
      <c r="AC65" s="1"/>
      <c r="AD65" s="1"/>
      <c r="AE65" s="1"/>
      <c r="AF65" s="1"/>
      <c r="AG65" s="1"/>
      <c r="AH65" s="1"/>
      <c r="AI65" s="1"/>
      <c r="AJ65" s="1"/>
      <c r="AK65" s="1"/>
      <c r="AL65" s="1"/>
      <c r="AM65" s="1"/>
      <c r="AN65" s="1"/>
      <c r="AO65" s="1"/>
      <c r="AP65" s="1"/>
      <c r="AQ65" s="1"/>
      <c r="AR65" s="1"/>
      <c r="AS65" s="1"/>
    </row>
    <row r="66" spans="1:45">
      <c r="A66" s="1" t="s">
        <v>95</v>
      </c>
      <c r="B66" s="1" t="str">
        <f>VLOOKUP(A66,'Xammal Mebleg'!A:B,2,0)</f>
        <v>KG</v>
      </c>
      <c r="C66" s="2">
        <v>1.8</v>
      </c>
      <c r="D66" s="2" t="s">
        <v>171</v>
      </c>
      <c r="E66" s="1"/>
      <c r="F66" s="1"/>
      <c r="G66" s="2" t="s">
        <v>171</v>
      </c>
      <c r="H66" s="2" t="s">
        <v>171</v>
      </c>
      <c r="I66" s="1"/>
      <c r="J66" s="1"/>
      <c r="K66" s="1"/>
      <c r="L66" s="1"/>
      <c r="M66" s="1"/>
      <c r="N66" s="1"/>
      <c r="O66" s="1"/>
      <c r="P66" s="1"/>
      <c r="Q66" s="1"/>
      <c r="R66" s="1"/>
      <c r="S66" s="1"/>
      <c r="T66" s="1"/>
      <c r="U66" s="1"/>
      <c r="V66" s="1"/>
      <c r="W66" s="14"/>
      <c r="X66" s="1"/>
      <c r="Y66" s="1"/>
      <c r="Z66" s="1"/>
      <c r="AA66" s="1"/>
      <c r="AB66" s="1"/>
      <c r="AC66" s="1"/>
      <c r="AD66" s="1"/>
      <c r="AE66" s="1"/>
      <c r="AF66" s="1"/>
      <c r="AG66" s="1"/>
      <c r="AH66" s="1"/>
      <c r="AI66" s="1"/>
      <c r="AJ66" s="1"/>
      <c r="AK66" s="1"/>
      <c r="AL66" s="1"/>
      <c r="AM66" s="1"/>
      <c r="AN66" s="1"/>
      <c r="AO66" s="1"/>
      <c r="AP66" s="1"/>
      <c r="AQ66" s="1"/>
      <c r="AR66" s="1"/>
      <c r="AS66" s="1"/>
    </row>
    <row r="67" spans="1:45">
      <c r="A67" s="1" t="s">
        <v>96</v>
      </c>
      <c r="B67" s="1" t="str">
        <f>VLOOKUP(A67,'Xammal Mebleg'!A:B,2,0)</f>
        <v>KG</v>
      </c>
      <c r="C67" s="2">
        <v>0</v>
      </c>
      <c r="D67" s="2" t="s">
        <v>171</v>
      </c>
      <c r="E67" s="1"/>
      <c r="F67" s="1"/>
      <c r="G67" s="2" t="s">
        <v>171</v>
      </c>
      <c r="H67" s="2" t="s">
        <v>171</v>
      </c>
      <c r="I67" s="1"/>
      <c r="J67" s="1"/>
      <c r="K67" s="1"/>
      <c r="L67" s="1"/>
      <c r="M67" s="1"/>
      <c r="N67" s="1"/>
      <c r="O67" s="1"/>
      <c r="P67" s="1"/>
      <c r="Q67" s="1"/>
      <c r="R67" s="1"/>
      <c r="S67" s="1"/>
      <c r="T67" s="1"/>
      <c r="U67" s="1"/>
      <c r="V67" s="1"/>
      <c r="W67" s="14"/>
      <c r="X67" s="1"/>
      <c r="Y67" s="1"/>
      <c r="Z67" s="1"/>
      <c r="AA67" s="1"/>
      <c r="AB67" s="1"/>
      <c r="AC67" s="1"/>
      <c r="AD67" s="1"/>
      <c r="AE67" s="1"/>
      <c r="AF67" s="1"/>
      <c r="AG67" s="1"/>
      <c r="AH67" s="1"/>
      <c r="AI67" s="1"/>
      <c r="AJ67" s="1"/>
      <c r="AK67" s="1"/>
      <c r="AL67" s="1"/>
      <c r="AM67" s="1"/>
      <c r="AN67" s="1"/>
      <c r="AO67" s="1"/>
      <c r="AP67" s="1"/>
      <c r="AQ67" s="1"/>
      <c r="AR67" s="1"/>
      <c r="AS67" s="1"/>
    </row>
    <row r="68" spans="1:45">
      <c r="A68" s="1" t="s">
        <v>97</v>
      </c>
      <c r="B68" s="1" t="str">
        <f>VLOOKUP(A68,'Xammal Mebleg'!A:B,2,0)</f>
        <v>KG</v>
      </c>
      <c r="C68" s="2">
        <v>10</v>
      </c>
      <c r="D68" s="2" t="s">
        <v>171</v>
      </c>
      <c r="E68" s="1"/>
      <c r="F68" s="1"/>
      <c r="G68" s="2" t="s">
        <v>171</v>
      </c>
      <c r="H68" s="2" t="s">
        <v>171</v>
      </c>
      <c r="I68" s="1"/>
      <c r="J68" s="1"/>
      <c r="K68" s="1"/>
      <c r="L68" s="1"/>
      <c r="M68" s="1"/>
      <c r="N68" s="1"/>
      <c r="O68" s="1"/>
      <c r="P68" s="1"/>
      <c r="Q68" s="1"/>
      <c r="R68" s="1"/>
      <c r="S68" s="1"/>
      <c r="T68" s="1"/>
      <c r="U68" s="1"/>
      <c r="V68" s="1"/>
      <c r="W68" s="14"/>
      <c r="X68" s="1"/>
      <c r="Y68" s="1"/>
      <c r="Z68" s="1"/>
      <c r="AA68" s="1"/>
      <c r="AB68" s="1"/>
      <c r="AC68" s="1"/>
      <c r="AD68" s="1"/>
      <c r="AE68" s="1"/>
      <c r="AF68" s="1"/>
      <c r="AG68" s="1"/>
      <c r="AH68" s="1"/>
      <c r="AI68" s="1"/>
      <c r="AJ68" s="1"/>
      <c r="AK68" s="1"/>
      <c r="AL68" s="1"/>
      <c r="AM68" s="1"/>
      <c r="AN68" s="1"/>
      <c r="AO68" s="1"/>
      <c r="AP68" s="1"/>
      <c r="AQ68" s="1"/>
      <c r="AR68" s="1"/>
      <c r="AS68" s="1"/>
    </row>
    <row r="69" spans="1:45">
      <c r="A69" s="1" t="s">
        <v>98</v>
      </c>
      <c r="B69" s="1" t="str">
        <f>VLOOKUP(A69,'Xammal Mebleg'!A:B,2,0)</f>
        <v>KG</v>
      </c>
      <c r="C69" s="2">
        <v>5.3341176470588243</v>
      </c>
      <c r="D69" s="2" t="s">
        <v>171</v>
      </c>
      <c r="E69" s="1"/>
      <c r="F69" s="1"/>
      <c r="G69" s="2" t="s">
        <v>171</v>
      </c>
      <c r="H69" s="2">
        <v>2.9999999999999997E-4</v>
      </c>
      <c r="I69" s="1">
        <v>3.0000000000000001E-3</v>
      </c>
      <c r="J69" s="1">
        <v>3.0000000000000001E-3</v>
      </c>
      <c r="K69" s="1"/>
      <c r="L69" s="1"/>
      <c r="M69" s="1"/>
      <c r="N69" s="1">
        <v>3.0000000000000001E-3</v>
      </c>
      <c r="O69" s="1">
        <v>3.0000000000000001E-3</v>
      </c>
      <c r="P69" s="1">
        <v>3.0000000000000001E-3</v>
      </c>
      <c r="Q69" s="1">
        <v>3.0000000000000001E-3</v>
      </c>
      <c r="R69" s="1">
        <v>3.0000000000000001E-3</v>
      </c>
      <c r="S69" s="1">
        <v>3.0000000000000001E-3</v>
      </c>
      <c r="T69" s="1">
        <v>3.0000000000000001E-3</v>
      </c>
      <c r="U69" s="1"/>
      <c r="V69" s="1"/>
      <c r="W69" s="14"/>
      <c r="X69" s="1"/>
      <c r="Y69" s="1"/>
      <c r="Z69" s="1"/>
      <c r="AA69" s="1"/>
      <c r="AB69" s="1"/>
      <c r="AC69" s="1"/>
      <c r="AD69" s="1"/>
      <c r="AE69" s="1"/>
      <c r="AF69" s="1"/>
      <c r="AG69" s="1"/>
      <c r="AH69" s="1"/>
      <c r="AI69" s="1"/>
      <c r="AJ69" s="1"/>
      <c r="AK69" s="1"/>
      <c r="AL69" s="1"/>
      <c r="AM69" s="1"/>
      <c r="AN69" s="1"/>
      <c r="AO69" s="1"/>
      <c r="AP69" s="1"/>
      <c r="AQ69" s="1"/>
      <c r="AR69" s="1"/>
      <c r="AS69" s="1"/>
    </row>
    <row r="70" spans="1:45">
      <c r="A70" s="1" t="s">
        <v>99</v>
      </c>
      <c r="B70" s="1" t="str">
        <f>VLOOKUP(A70,'Xammal Mebleg'!A:B,2,0)</f>
        <v>KG</v>
      </c>
      <c r="C70" s="2">
        <v>6.0999999999999988</v>
      </c>
      <c r="D70" s="2" t="s">
        <v>171</v>
      </c>
      <c r="E70" s="1"/>
      <c r="F70" s="1"/>
      <c r="G70" s="2" t="s">
        <v>171</v>
      </c>
      <c r="H70" s="2" t="s">
        <v>171</v>
      </c>
      <c r="I70" s="1"/>
      <c r="J70" s="1"/>
      <c r="K70" s="1"/>
      <c r="L70" s="1"/>
      <c r="M70" s="1"/>
      <c r="N70" s="1"/>
      <c r="O70" s="1"/>
      <c r="P70" s="1"/>
      <c r="Q70" s="1"/>
      <c r="R70" s="1"/>
      <c r="S70" s="1"/>
      <c r="T70" s="1"/>
      <c r="U70" s="1"/>
      <c r="V70" s="1"/>
      <c r="W70" s="14"/>
      <c r="X70" s="1"/>
      <c r="Y70" s="1"/>
      <c r="Z70" s="1"/>
      <c r="AA70" s="1"/>
      <c r="AB70" s="1"/>
      <c r="AC70" s="1"/>
      <c r="AD70" s="1"/>
      <c r="AE70" s="1"/>
      <c r="AF70" s="1"/>
      <c r="AG70" s="1"/>
      <c r="AH70" s="1"/>
      <c r="AI70" s="1"/>
      <c r="AJ70" s="1"/>
      <c r="AK70" s="1"/>
      <c r="AL70" s="1"/>
      <c r="AM70" s="1"/>
      <c r="AN70" s="1"/>
      <c r="AO70" s="1"/>
      <c r="AP70" s="1"/>
      <c r="AQ70" s="1"/>
      <c r="AR70" s="1"/>
      <c r="AS70" s="1"/>
    </row>
    <row r="71" spans="1:45">
      <c r="A71" s="1" t="s">
        <v>100</v>
      </c>
      <c r="B71" s="1" t="str">
        <f>VLOOKUP(A71,'Xammal Mebleg'!A:B,2,0)</f>
        <v>KG</v>
      </c>
      <c r="C71" s="2">
        <v>4.05</v>
      </c>
      <c r="D71" s="2" t="s">
        <v>171</v>
      </c>
      <c r="E71" s="1"/>
      <c r="F71" s="1"/>
      <c r="G71" s="2" t="s">
        <v>171</v>
      </c>
      <c r="H71" s="2" t="s">
        <v>171</v>
      </c>
      <c r="I71" s="1"/>
      <c r="J71" s="1"/>
      <c r="K71" s="1"/>
      <c r="L71" s="1"/>
      <c r="M71" s="1"/>
      <c r="N71" s="1"/>
      <c r="O71" s="1"/>
      <c r="P71" s="1"/>
      <c r="Q71" s="1"/>
      <c r="R71" s="1"/>
      <c r="S71" s="1"/>
      <c r="T71" s="1"/>
      <c r="U71" s="1"/>
      <c r="V71" s="1"/>
      <c r="W71" s="14"/>
      <c r="X71" s="1"/>
      <c r="Y71" s="1"/>
      <c r="Z71" s="1"/>
      <c r="AA71" s="1"/>
      <c r="AB71" s="1"/>
      <c r="AC71" s="1"/>
      <c r="AD71" s="1"/>
      <c r="AE71" s="1"/>
      <c r="AF71" s="1"/>
      <c r="AG71" s="1"/>
      <c r="AH71" s="1"/>
      <c r="AI71" s="1"/>
      <c r="AJ71" s="1"/>
      <c r="AK71" s="1"/>
      <c r="AL71" s="1"/>
      <c r="AM71" s="1"/>
      <c r="AN71" s="1"/>
      <c r="AO71" s="1"/>
      <c r="AP71" s="1"/>
      <c r="AQ71" s="1"/>
      <c r="AR71" s="1"/>
      <c r="AS71" s="1"/>
    </row>
    <row r="72" spans="1:45">
      <c r="A72" s="1" t="s">
        <v>101</v>
      </c>
      <c r="B72" s="1" t="str">
        <f>VLOOKUP(A72,'Xammal Mebleg'!A:B,2,0)</f>
        <v>LİTRE</v>
      </c>
      <c r="C72" s="2">
        <v>1.33</v>
      </c>
      <c r="D72" s="2" t="s">
        <v>171</v>
      </c>
      <c r="E72" s="1"/>
      <c r="F72" s="1"/>
      <c r="G72" s="2" t="s">
        <v>171</v>
      </c>
      <c r="H72" s="2" t="s">
        <v>171</v>
      </c>
      <c r="I72" s="1"/>
      <c r="J72" s="1"/>
      <c r="K72" s="1"/>
      <c r="L72" s="1"/>
      <c r="M72" s="1"/>
      <c r="N72" s="1"/>
      <c r="O72" s="1"/>
      <c r="P72" s="1"/>
      <c r="Q72" s="1"/>
      <c r="R72" s="1"/>
      <c r="S72" s="1"/>
      <c r="T72" s="1"/>
      <c r="U72" s="1"/>
      <c r="V72" s="1"/>
      <c r="W72" s="14"/>
      <c r="X72" s="1"/>
      <c r="Y72" s="1"/>
      <c r="Z72" s="1"/>
      <c r="AA72" s="1"/>
      <c r="AB72" s="1"/>
      <c r="AC72" s="1"/>
      <c r="AD72" s="1"/>
      <c r="AE72" s="1"/>
      <c r="AF72" s="1"/>
      <c r="AG72" s="1"/>
      <c r="AH72" s="1"/>
      <c r="AI72" s="1"/>
      <c r="AJ72" s="1"/>
      <c r="AK72" s="1"/>
      <c r="AL72" s="1"/>
      <c r="AM72" s="1"/>
      <c r="AN72" s="1"/>
      <c r="AO72" s="1"/>
      <c r="AP72" s="1"/>
      <c r="AQ72" s="1"/>
      <c r="AR72" s="1"/>
      <c r="AS72" s="1"/>
    </row>
    <row r="73" spans="1:45">
      <c r="A73" s="1" t="s">
        <v>102</v>
      </c>
      <c r="B73" s="1" t="str">
        <f>VLOOKUP(A73,'Xammal Mebleg'!A:B,2,0)</f>
        <v>KG</v>
      </c>
      <c r="C73" s="2">
        <v>0</v>
      </c>
      <c r="D73" s="2" t="s">
        <v>171</v>
      </c>
      <c r="E73" s="1"/>
      <c r="F73" s="1"/>
      <c r="G73" s="2" t="s">
        <v>171</v>
      </c>
      <c r="H73" s="2" t="s">
        <v>171</v>
      </c>
      <c r="I73" s="1"/>
      <c r="J73" s="1"/>
      <c r="K73" s="1"/>
      <c r="L73" s="1"/>
      <c r="M73" s="1"/>
      <c r="N73" s="1"/>
      <c r="O73" s="1"/>
      <c r="P73" s="1"/>
      <c r="Q73" s="1"/>
      <c r="R73" s="1"/>
      <c r="S73" s="1"/>
      <c r="T73" s="1"/>
      <c r="U73" s="1"/>
      <c r="V73" s="1"/>
      <c r="W73" s="14"/>
      <c r="X73" s="1"/>
      <c r="Y73" s="1"/>
      <c r="Z73" s="1"/>
      <c r="AA73" s="1"/>
      <c r="AB73" s="1"/>
      <c r="AC73" s="1"/>
      <c r="AD73" s="1"/>
      <c r="AE73" s="1"/>
      <c r="AF73" s="1"/>
      <c r="AG73" s="1"/>
      <c r="AH73" s="1"/>
      <c r="AI73" s="1"/>
      <c r="AJ73" s="1"/>
      <c r="AK73" s="1"/>
      <c r="AL73" s="1"/>
      <c r="AM73" s="1"/>
      <c r="AN73" s="1"/>
      <c r="AO73" s="1"/>
      <c r="AP73" s="1"/>
      <c r="AQ73" s="1"/>
      <c r="AR73" s="1"/>
      <c r="AS73" s="1"/>
    </row>
    <row r="74" spans="1:45">
      <c r="A74" s="1" t="s">
        <v>103</v>
      </c>
      <c r="B74" s="1" t="str">
        <f>VLOOKUP(A74,'Xammal Mebleg'!A:B,2,0)</f>
        <v>KG</v>
      </c>
      <c r="C74" s="2">
        <v>8.58</v>
      </c>
      <c r="D74" s="2" t="s">
        <v>171</v>
      </c>
      <c r="E74" s="1"/>
      <c r="F74" s="1"/>
      <c r="G74" s="2" t="s">
        <v>171</v>
      </c>
      <c r="H74" s="2" t="s">
        <v>171</v>
      </c>
      <c r="I74" s="1"/>
      <c r="J74" s="1"/>
      <c r="K74" s="1"/>
      <c r="L74" s="1"/>
      <c r="M74" s="1"/>
      <c r="N74" s="1"/>
      <c r="O74" s="1"/>
      <c r="P74" s="1"/>
      <c r="Q74" s="1"/>
      <c r="R74" s="1"/>
      <c r="S74" s="1"/>
      <c r="T74" s="1"/>
      <c r="U74" s="1"/>
      <c r="V74" s="1"/>
      <c r="W74" s="14"/>
      <c r="X74" s="1"/>
      <c r="Y74" s="1"/>
      <c r="Z74" s="1"/>
      <c r="AA74" s="1"/>
      <c r="AB74" s="1"/>
      <c r="AC74" s="1"/>
      <c r="AD74" s="1"/>
      <c r="AE74" s="1"/>
      <c r="AF74" s="1"/>
      <c r="AG74" s="1"/>
      <c r="AH74" s="1"/>
      <c r="AI74" s="1"/>
      <c r="AJ74" s="1"/>
      <c r="AK74" s="1"/>
      <c r="AL74" s="1"/>
      <c r="AM74" s="1"/>
      <c r="AN74" s="1"/>
      <c r="AO74" s="1"/>
      <c r="AP74" s="1"/>
      <c r="AQ74" s="1"/>
      <c r="AR74" s="1"/>
      <c r="AS74" s="1"/>
    </row>
    <row r="75" spans="1:45">
      <c r="A75" s="1" t="s">
        <v>104</v>
      </c>
      <c r="B75" s="1" t="str">
        <f>VLOOKUP(A75,'Xammal Mebleg'!A:B,2,0)</f>
        <v>KG</v>
      </c>
      <c r="C75" s="2">
        <v>4.21</v>
      </c>
      <c r="D75" s="2" t="s">
        <v>171</v>
      </c>
      <c r="E75" s="1"/>
      <c r="F75" s="1"/>
      <c r="G75" s="2" t="s">
        <v>171</v>
      </c>
      <c r="H75" s="2" t="s">
        <v>171</v>
      </c>
      <c r="I75" s="1"/>
      <c r="J75" s="1"/>
      <c r="K75" s="1"/>
      <c r="L75" s="1"/>
      <c r="M75" s="1"/>
      <c r="N75" s="1"/>
      <c r="O75" s="1"/>
      <c r="P75" s="1"/>
      <c r="Q75" s="1"/>
      <c r="R75" s="1"/>
      <c r="S75" s="1"/>
      <c r="T75" s="1"/>
      <c r="U75" s="1"/>
      <c r="V75" s="1"/>
      <c r="W75" s="14"/>
      <c r="X75" s="1"/>
      <c r="Y75" s="1"/>
      <c r="Z75" s="1"/>
      <c r="AA75" s="1"/>
      <c r="AB75" s="1"/>
      <c r="AC75" s="1"/>
      <c r="AD75" s="1"/>
      <c r="AE75" s="1"/>
      <c r="AF75" s="1"/>
      <c r="AG75" s="1"/>
      <c r="AH75" s="1"/>
      <c r="AI75" s="1"/>
      <c r="AJ75" s="1"/>
      <c r="AK75" s="1"/>
      <c r="AL75" s="1"/>
      <c r="AM75" s="1"/>
      <c r="AN75" s="1"/>
      <c r="AO75" s="1"/>
      <c r="AP75" s="1"/>
      <c r="AQ75" s="1"/>
      <c r="AR75" s="1"/>
      <c r="AS75" s="1"/>
    </row>
    <row r="76" spans="1:45">
      <c r="A76" s="1" t="s">
        <v>105</v>
      </c>
      <c r="B76" s="1" t="str">
        <f>VLOOKUP(A76,'Xammal Mebleg'!A:B,2,0)</f>
        <v>KG</v>
      </c>
      <c r="C76" s="2">
        <v>14.832499999999998</v>
      </c>
      <c r="D76" s="2" t="s">
        <v>171</v>
      </c>
      <c r="E76" s="1"/>
      <c r="F76" s="1"/>
      <c r="G76" s="2" t="s">
        <v>171</v>
      </c>
      <c r="H76" s="2" t="s">
        <v>171</v>
      </c>
      <c r="I76" s="1"/>
      <c r="J76" s="1"/>
      <c r="K76" s="1"/>
      <c r="L76" s="1"/>
      <c r="M76" s="1"/>
      <c r="N76" s="1"/>
      <c r="O76" s="1"/>
      <c r="P76" s="1"/>
      <c r="Q76" s="1"/>
      <c r="R76" s="1"/>
      <c r="S76" s="1"/>
      <c r="T76" s="1"/>
      <c r="U76" s="1"/>
      <c r="V76" s="1"/>
      <c r="W76" s="14"/>
      <c r="X76" s="1"/>
      <c r="Y76" s="1"/>
      <c r="Z76" s="1"/>
      <c r="AA76" s="1"/>
      <c r="AB76" s="1"/>
      <c r="AC76" s="1"/>
      <c r="AD76" s="1"/>
      <c r="AE76" s="1"/>
      <c r="AF76" s="1"/>
      <c r="AG76" s="1"/>
      <c r="AH76" s="1"/>
      <c r="AI76" s="1"/>
      <c r="AJ76" s="1"/>
      <c r="AK76" s="1"/>
      <c r="AL76" s="1"/>
      <c r="AM76" s="1"/>
      <c r="AN76" s="1"/>
      <c r="AO76" s="1"/>
      <c r="AP76" s="1"/>
      <c r="AQ76" s="1"/>
      <c r="AR76" s="1"/>
      <c r="AS76" s="1"/>
    </row>
    <row r="77" spans="1:45">
      <c r="A77" s="1" t="s">
        <v>106</v>
      </c>
      <c r="B77" s="1" t="str">
        <f>VLOOKUP(A77,'Xammal Mebleg'!A:B,2,0)</f>
        <v>KG</v>
      </c>
      <c r="C77" s="2">
        <v>2.5</v>
      </c>
      <c r="D77" s="2" t="s">
        <v>171</v>
      </c>
      <c r="E77" s="1"/>
      <c r="F77" s="1"/>
      <c r="G77" s="2" t="s">
        <v>171</v>
      </c>
      <c r="H77" s="2" t="s">
        <v>171</v>
      </c>
      <c r="I77" s="1"/>
      <c r="J77" s="1"/>
      <c r="K77" s="1"/>
      <c r="L77" s="1"/>
      <c r="M77" s="1"/>
      <c r="N77" s="1"/>
      <c r="O77" s="1"/>
      <c r="P77" s="1"/>
      <c r="Q77" s="1"/>
      <c r="R77" s="1"/>
      <c r="S77" s="1"/>
      <c r="T77" s="1"/>
      <c r="U77" s="1"/>
      <c r="V77" s="1"/>
      <c r="W77" s="14"/>
      <c r="X77" s="1"/>
      <c r="Y77" s="1"/>
      <c r="Z77" s="1"/>
      <c r="AA77" s="1"/>
      <c r="AB77" s="1"/>
      <c r="AC77" s="1"/>
      <c r="AD77" s="1"/>
      <c r="AE77" s="1"/>
      <c r="AF77" s="1"/>
      <c r="AG77" s="1"/>
      <c r="AH77" s="1"/>
      <c r="AI77" s="1"/>
      <c r="AJ77" s="1"/>
      <c r="AK77" s="1"/>
      <c r="AL77" s="1"/>
      <c r="AM77" s="1"/>
      <c r="AN77" s="1"/>
      <c r="AO77" s="1"/>
      <c r="AP77" s="1"/>
      <c r="AQ77" s="1"/>
      <c r="AR77" s="1"/>
      <c r="AS77" s="1"/>
    </row>
    <row r="78" spans="1:45">
      <c r="A78" s="1" t="s">
        <v>107</v>
      </c>
      <c r="B78" s="1" t="str">
        <f>VLOOKUP(A78,'Xammal Mebleg'!A:B,2,0)</f>
        <v>KG</v>
      </c>
      <c r="C78" s="2">
        <v>16.895</v>
      </c>
      <c r="D78" s="2" t="s">
        <v>171</v>
      </c>
      <c r="E78" s="1"/>
      <c r="F78" s="1"/>
      <c r="G78" s="2" t="s">
        <v>171</v>
      </c>
      <c r="H78" s="2" t="s">
        <v>171</v>
      </c>
      <c r="I78" s="1"/>
      <c r="J78" s="1"/>
      <c r="K78" s="1"/>
      <c r="L78" s="1"/>
      <c r="M78" s="1"/>
      <c r="N78" s="1"/>
      <c r="O78" s="1"/>
      <c r="P78" s="1"/>
      <c r="Q78" s="1"/>
      <c r="R78" s="1"/>
      <c r="S78" s="1"/>
      <c r="T78" s="1"/>
      <c r="U78" s="1"/>
      <c r="V78" s="1"/>
      <c r="W78" s="14"/>
      <c r="X78" s="1"/>
      <c r="Y78" s="1"/>
      <c r="Z78" s="1"/>
      <c r="AA78" s="1"/>
      <c r="AB78" s="1"/>
      <c r="AC78" s="1"/>
      <c r="AD78" s="1"/>
      <c r="AE78" s="1"/>
      <c r="AF78" s="1"/>
      <c r="AG78" s="1"/>
      <c r="AH78" s="1"/>
      <c r="AI78" s="1"/>
      <c r="AJ78" s="1"/>
      <c r="AK78" s="1"/>
      <c r="AL78" s="1"/>
      <c r="AM78" s="1"/>
      <c r="AN78" s="1"/>
      <c r="AO78" s="1"/>
      <c r="AP78" s="1"/>
      <c r="AQ78" s="1"/>
      <c r="AR78" s="1"/>
      <c r="AS78" s="1"/>
    </row>
    <row r="79" spans="1:45">
      <c r="A79" s="1" t="s">
        <v>108</v>
      </c>
      <c r="B79" s="1" t="str">
        <f>VLOOKUP(A79,'Xammal Mebleg'!A:B,2,0)</f>
        <v>KG</v>
      </c>
      <c r="C79" s="2">
        <v>3.584090909090909</v>
      </c>
      <c r="D79" s="2" t="s">
        <v>171</v>
      </c>
      <c r="E79" s="1">
        <v>0.03</v>
      </c>
      <c r="F79" s="1"/>
      <c r="G79" s="2" t="s">
        <v>171</v>
      </c>
      <c r="H79" s="2" t="s">
        <v>171</v>
      </c>
      <c r="I79" s="1"/>
      <c r="J79" s="1">
        <v>0.03</v>
      </c>
      <c r="K79" s="1"/>
      <c r="L79" s="1">
        <v>0.05</v>
      </c>
      <c r="M79" s="1">
        <v>0.05</v>
      </c>
      <c r="N79" s="1"/>
      <c r="O79" s="1"/>
      <c r="P79" s="1"/>
      <c r="Q79" s="1"/>
      <c r="R79" s="1"/>
      <c r="S79" s="1"/>
      <c r="T79" s="1"/>
      <c r="U79" s="1"/>
      <c r="V79" s="1"/>
      <c r="W79" s="14"/>
      <c r="X79" s="1"/>
      <c r="Y79" s="1"/>
      <c r="Z79" s="1">
        <v>0.06</v>
      </c>
      <c r="AA79" s="1"/>
      <c r="AB79" s="1"/>
      <c r="AC79" s="1"/>
      <c r="AD79" s="1"/>
      <c r="AE79" s="1"/>
      <c r="AF79" s="1"/>
      <c r="AG79" s="1"/>
      <c r="AH79" s="1"/>
      <c r="AI79" s="1"/>
      <c r="AJ79" s="1"/>
      <c r="AK79" s="1"/>
      <c r="AL79" s="1"/>
      <c r="AM79" s="1"/>
      <c r="AN79" s="1"/>
      <c r="AO79" s="1"/>
      <c r="AP79" s="1"/>
      <c r="AQ79" s="1"/>
      <c r="AR79" s="1"/>
      <c r="AS79" s="1"/>
    </row>
    <row r="80" spans="1:45">
      <c r="A80" s="1" t="s">
        <v>109</v>
      </c>
      <c r="B80" s="1" t="str">
        <f>VLOOKUP(A80,'Xammal Mebleg'!A:B,2,0)</f>
        <v>KG</v>
      </c>
      <c r="C80" s="2">
        <v>0</v>
      </c>
      <c r="D80" s="2" t="s">
        <v>171</v>
      </c>
      <c r="E80" s="1"/>
      <c r="F80" s="1"/>
      <c r="G80" s="2" t="s">
        <v>171</v>
      </c>
      <c r="H80" s="2" t="s">
        <v>171</v>
      </c>
      <c r="I80" s="1"/>
      <c r="J80" s="1"/>
      <c r="K80" s="1"/>
      <c r="L80" s="1"/>
      <c r="M80" s="1"/>
      <c r="N80" s="1"/>
      <c r="O80" s="1"/>
      <c r="P80" s="1"/>
      <c r="Q80" s="1"/>
      <c r="R80" s="1"/>
      <c r="S80" s="1"/>
      <c r="T80" s="1"/>
      <c r="U80" s="1"/>
      <c r="V80" s="1"/>
      <c r="W80" s="14"/>
      <c r="X80" s="1"/>
      <c r="Y80" s="1"/>
      <c r="Z80" s="1"/>
      <c r="AA80" s="1"/>
      <c r="AB80" s="1"/>
      <c r="AC80" s="1"/>
      <c r="AD80" s="1"/>
      <c r="AE80" s="1"/>
      <c r="AF80" s="1"/>
      <c r="AG80" s="1"/>
      <c r="AH80" s="1"/>
      <c r="AI80" s="1"/>
      <c r="AJ80" s="1"/>
      <c r="AK80" s="1"/>
      <c r="AL80" s="1"/>
      <c r="AM80" s="1"/>
      <c r="AN80" s="1"/>
      <c r="AO80" s="1"/>
      <c r="AP80" s="1"/>
      <c r="AQ80" s="1"/>
      <c r="AR80" s="1"/>
      <c r="AS80" s="1"/>
    </row>
    <row r="81" spans="1:45">
      <c r="A81" s="1" t="s">
        <v>110</v>
      </c>
      <c r="B81" s="1" t="str">
        <f>VLOOKUP(A81,'Xammal Mebleg'!A:B,2,0)</f>
        <v>KG</v>
      </c>
      <c r="C81" s="2">
        <v>7</v>
      </c>
      <c r="D81" s="2" t="s">
        <v>171</v>
      </c>
      <c r="E81" s="1"/>
      <c r="F81" s="1"/>
      <c r="G81" s="2" t="s">
        <v>171</v>
      </c>
      <c r="H81" s="2" t="s">
        <v>171</v>
      </c>
      <c r="I81" s="1"/>
      <c r="J81" s="1"/>
      <c r="K81" s="1"/>
      <c r="L81" s="1"/>
      <c r="M81" s="1"/>
      <c r="N81" s="1"/>
      <c r="O81" s="1"/>
      <c r="P81" s="1"/>
      <c r="Q81" s="1"/>
      <c r="R81" s="1"/>
      <c r="S81" s="1"/>
      <c r="T81" s="1"/>
      <c r="U81" s="1"/>
      <c r="V81" s="1"/>
      <c r="W81" s="14"/>
      <c r="X81" s="1"/>
      <c r="Y81" s="1"/>
      <c r="Z81" s="1"/>
      <c r="AA81" s="1"/>
      <c r="AB81" s="1"/>
      <c r="AC81" s="1"/>
      <c r="AD81" s="1"/>
      <c r="AE81" s="1"/>
      <c r="AF81" s="1"/>
      <c r="AG81" s="1"/>
      <c r="AH81" s="1"/>
      <c r="AI81" s="1"/>
      <c r="AJ81" s="1"/>
      <c r="AK81" s="1"/>
      <c r="AL81" s="1"/>
      <c r="AM81" s="1"/>
      <c r="AN81" s="1"/>
      <c r="AO81" s="1"/>
      <c r="AP81" s="1"/>
      <c r="AQ81" s="1"/>
      <c r="AR81" s="1"/>
      <c r="AS81" s="1"/>
    </row>
    <row r="82" spans="1:45">
      <c r="A82" s="1" t="s">
        <v>111</v>
      </c>
      <c r="B82" s="1" t="str">
        <f>VLOOKUP(A82,'Xammal Mebleg'!A:B,2,0)</f>
        <v>KG</v>
      </c>
      <c r="C82" s="2">
        <v>4.74</v>
      </c>
      <c r="D82" s="2" t="s">
        <v>171</v>
      </c>
      <c r="E82" s="1"/>
      <c r="F82" s="1"/>
      <c r="G82" s="2" t="s">
        <v>171</v>
      </c>
      <c r="H82" s="2" t="s">
        <v>171</v>
      </c>
      <c r="I82" s="1"/>
      <c r="J82" s="1"/>
      <c r="K82" s="1"/>
      <c r="L82" s="1"/>
      <c r="M82" s="1"/>
      <c r="N82" s="1"/>
      <c r="O82" s="1"/>
      <c r="P82" s="1"/>
      <c r="Q82" s="1"/>
      <c r="R82" s="1"/>
      <c r="S82" s="1"/>
      <c r="T82" s="1"/>
      <c r="U82" s="1"/>
      <c r="V82" s="1"/>
      <c r="W82" s="14"/>
      <c r="X82" s="1"/>
      <c r="Y82" s="1"/>
      <c r="Z82" s="1"/>
      <c r="AA82" s="1"/>
      <c r="AB82" s="1"/>
      <c r="AC82" s="1"/>
      <c r="AD82" s="1"/>
      <c r="AE82" s="1"/>
      <c r="AF82" s="1"/>
      <c r="AG82" s="1"/>
      <c r="AH82" s="1"/>
      <c r="AI82" s="1"/>
      <c r="AJ82" s="1"/>
      <c r="AK82" s="1"/>
      <c r="AL82" s="1"/>
      <c r="AM82" s="1"/>
      <c r="AN82" s="1"/>
      <c r="AO82" s="1"/>
      <c r="AP82" s="1"/>
      <c r="AQ82" s="1"/>
      <c r="AR82" s="1"/>
      <c r="AS82" s="1"/>
    </row>
    <row r="83" spans="1:45">
      <c r="A83" s="1" t="s">
        <v>112</v>
      </c>
      <c r="B83" s="1" t="str">
        <f>VLOOKUP(A83,'Xammal Mebleg'!A:B,2,0)</f>
        <v>KG</v>
      </c>
      <c r="C83" s="2">
        <v>2.4980000000000002</v>
      </c>
      <c r="D83" s="2" t="s">
        <v>171</v>
      </c>
      <c r="E83" s="1"/>
      <c r="F83" s="1"/>
      <c r="G83" s="2" t="s">
        <v>171</v>
      </c>
      <c r="H83" s="2" t="s">
        <v>171</v>
      </c>
      <c r="I83" s="1"/>
      <c r="J83" s="1"/>
      <c r="K83" s="1"/>
      <c r="L83" s="1"/>
      <c r="M83" s="1"/>
      <c r="N83" s="1"/>
      <c r="O83" s="1"/>
      <c r="P83" s="1"/>
      <c r="Q83" s="1"/>
      <c r="R83" s="1"/>
      <c r="S83" s="1"/>
      <c r="T83" s="1"/>
      <c r="U83" s="1"/>
      <c r="V83" s="1"/>
      <c r="W83" s="14"/>
      <c r="X83" s="1"/>
      <c r="Y83" s="1"/>
      <c r="Z83" s="1"/>
      <c r="AA83" s="1"/>
      <c r="AB83" s="1"/>
      <c r="AC83" s="1"/>
      <c r="AD83" s="1"/>
      <c r="AE83" s="1"/>
      <c r="AF83" s="1"/>
      <c r="AG83" s="1"/>
      <c r="AH83" s="1"/>
      <c r="AI83" s="1"/>
      <c r="AJ83" s="1"/>
      <c r="AK83" s="1"/>
      <c r="AL83" s="1"/>
      <c r="AM83" s="1"/>
      <c r="AN83" s="1"/>
      <c r="AO83" s="1"/>
      <c r="AP83" s="1"/>
      <c r="AQ83" s="1"/>
      <c r="AR83" s="1"/>
      <c r="AS83" s="1"/>
    </row>
    <row r="84" spans="1:45">
      <c r="A84" s="1" t="s">
        <v>113</v>
      </c>
      <c r="B84" s="1" t="str">
        <f>VLOOKUP(A84,'Xammal Mebleg'!A:B,2,0)</f>
        <v>KG</v>
      </c>
      <c r="C84" s="2">
        <v>0.19526315789473683</v>
      </c>
      <c r="D84" s="2" t="s">
        <v>171</v>
      </c>
      <c r="E84" s="1"/>
      <c r="F84" s="1"/>
      <c r="G84" s="2" t="s">
        <v>171</v>
      </c>
      <c r="H84" s="2" t="s">
        <v>171</v>
      </c>
      <c r="I84" s="1"/>
      <c r="J84" s="1"/>
      <c r="K84" s="1"/>
      <c r="L84" s="1"/>
      <c r="M84" s="1"/>
      <c r="N84" s="1"/>
      <c r="O84" s="1"/>
      <c r="P84" s="1"/>
      <c r="Q84" s="1"/>
      <c r="R84" s="1"/>
      <c r="S84" s="1"/>
      <c r="T84" s="1"/>
      <c r="U84" s="1"/>
      <c r="V84" s="1"/>
      <c r="W84" s="14"/>
      <c r="X84" s="1"/>
      <c r="Y84" s="1"/>
      <c r="Z84" s="1"/>
      <c r="AA84" s="1"/>
      <c r="AB84" s="1"/>
      <c r="AC84" s="1"/>
      <c r="AD84" s="1"/>
      <c r="AE84" s="1"/>
      <c r="AF84" s="1"/>
      <c r="AG84" s="1"/>
      <c r="AH84" s="1"/>
      <c r="AI84" s="1"/>
      <c r="AJ84" s="1"/>
      <c r="AK84" s="1"/>
      <c r="AL84" s="1"/>
      <c r="AM84" s="1"/>
      <c r="AN84" s="1"/>
      <c r="AO84" s="1"/>
      <c r="AP84" s="1"/>
      <c r="AQ84" s="1"/>
      <c r="AR84" s="1"/>
      <c r="AS84" s="1"/>
    </row>
    <row r="85" spans="1:45">
      <c r="A85" s="1" t="s">
        <v>114</v>
      </c>
      <c r="B85" s="1" t="str">
        <f>VLOOKUP(A85,'Xammal Mebleg'!A:B,2,0)</f>
        <v>ƏDƏD</v>
      </c>
      <c r="C85" s="2">
        <v>0.02</v>
      </c>
      <c r="D85" s="2" t="s">
        <v>171</v>
      </c>
      <c r="E85" s="1"/>
      <c r="F85" s="1"/>
      <c r="G85" s="2" t="s">
        <v>171</v>
      </c>
      <c r="H85" s="2" t="s">
        <v>171</v>
      </c>
      <c r="I85" s="1"/>
      <c r="J85" s="1"/>
      <c r="K85" s="1"/>
      <c r="L85" s="1"/>
      <c r="M85" s="1"/>
      <c r="N85" s="1"/>
      <c r="O85" s="1"/>
      <c r="P85" s="1"/>
      <c r="Q85" s="1"/>
      <c r="R85" s="1"/>
      <c r="S85" s="1"/>
      <c r="T85" s="1"/>
      <c r="U85" s="1"/>
      <c r="V85" s="1"/>
      <c r="W85" s="14"/>
      <c r="X85" s="1"/>
      <c r="Y85" s="1"/>
      <c r="Z85" s="1"/>
      <c r="AA85" s="1"/>
      <c r="AB85" s="1"/>
      <c r="AC85" s="1"/>
      <c r="AD85" s="1"/>
      <c r="AE85" s="1"/>
      <c r="AF85" s="1"/>
      <c r="AG85" s="1"/>
      <c r="AH85" s="1"/>
      <c r="AI85" s="1"/>
      <c r="AJ85" s="1"/>
      <c r="AK85" s="1"/>
      <c r="AL85" s="1"/>
      <c r="AM85" s="1"/>
      <c r="AN85" s="1"/>
      <c r="AO85" s="1"/>
      <c r="AP85" s="1"/>
      <c r="AQ85" s="1"/>
      <c r="AR85" s="1"/>
      <c r="AS85" s="1"/>
    </row>
    <row r="86" spans="1:45">
      <c r="A86" s="1" t="s">
        <v>115</v>
      </c>
      <c r="B86" s="1" t="str">
        <f>VLOOKUP(A86,'Xammal Mebleg'!A:B,2,0)</f>
        <v>KG</v>
      </c>
      <c r="C86" s="2">
        <v>0</v>
      </c>
      <c r="D86" s="2" t="s">
        <v>171</v>
      </c>
      <c r="E86" s="1"/>
      <c r="F86" s="1"/>
      <c r="G86" s="2" t="s">
        <v>171</v>
      </c>
      <c r="H86" s="2" t="s">
        <v>171</v>
      </c>
      <c r="I86" s="1"/>
      <c r="J86" s="1"/>
      <c r="K86" s="1"/>
      <c r="L86" s="1"/>
      <c r="M86" s="1"/>
      <c r="N86" s="1"/>
      <c r="O86" s="1"/>
      <c r="P86" s="1"/>
      <c r="Q86" s="1"/>
      <c r="R86" s="1"/>
      <c r="S86" s="1"/>
      <c r="T86" s="1"/>
      <c r="U86" s="1"/>
      <c r="V86" s="1"/>
      <c r="W86" s="14"/>
      <c r="X86" s="1"/>
      <c r="Y86" s="1"/>
      <c r="Z86" s="1"/>
      <c r="AA86" s="1"/>
      <c r="AB86" s="1"/>
      <c r="AC86" s="1"/>
      <c r="AD86" s="1"/>
      <c r="AE86" s="1"/>
      <c r="AF86" s="1"/>
      <c r="AG86" s="1"/>
      <c r="AH86" s="1"/>
      <c r="AI86" s="1"/>
      <c r="AJ86" s="1"/>
      <c r="AK86" s="1"/>
      <c r="AL86" s="1"/>
      <c r="AM86" s="1"/>
      <c r="AN86" s="1"/>
      <c r="AO86" s="1"/>
      <c r="AP86" s="1"/>
      <c r="AQ86" s="1"/>
      <c r="AR86" s="1"/>
      <c r="AS86" s="1"/>
    </row>
    <row r="87" spans="1:45">
      <c r="A87" s="1" t="s">
        <v>116</v>
      </c>
      <c r="B87" s="1" t="str">
        <f>VLOOKUP(A87,'Xammal Mebleg'!A:B,2,0)</f>
        <v>LİTRE</v>
      </c>
      <c r="C87" s="2">
        <v>0.94000000000000006</v>
      </c>
      <c r="D87" s="2" t="s">
        <v>171</v>
      </c>
      <c r="E87" s="1"/>
      <c r="F87" s="1"/>
      <c r="G87" s="2" t="s">
        <v>171</v>
      </c>
      <c r="H87" s="2" t="s">
        <v>171</v>
      </c>
      <c r="I87" s="1"/>
      <c r="J87" s="1"/>
      <c r="K87" s="1"/>
      <c r="L87" s="1"/>
      <c r="M87" s="1"/>
      <c r="N87" s="1"/>
      <c r="O87" s="1"/>
      <c r="P87" s="1"/>
      <c r="Q87" s="1"/>
      <c r="R87" s="1"/>
      <c r="S87" s="1"/>
      <c r="T87" s="1"/>
      <c r="U87" s="1"/>
      <c r="V87" s="1"/>
      <c r="W87" s="14"/>
      <c r="X87" s="1"/>
      <c r="Y87" s="1"/>
      <c r="Z87" s="1"/>
      <c r="AA87" s="1"/>
      <c r="AB87" s="1"/>
      <c r="AC87" s="1"/>
      <c r="AD87" s="1"/>
      <c r="AE87" s="1"/>
      <c r="AF87" s="1"/>
      <c r="AG87" s="1"/>
      <c r="AH87" s="1"/>
      <c r="AI87" s="1"/>
      <c r="AJ87" s="1"/>
      <c r="AK87" s="1"/>
      <c r="AL87" s="1"/>
      <c r="AM87" s="1"/>
      <c r="AN87" s="1"/>
      <c r="AO87" s="1"/>
      <c r="AP87" s="1"/>
      <c r="AQ87" s="1"/>
      <c r="AR87" s="1"/>
      <c r="AS87" s="1"/>
    </row>
    <row r="88" spans="1:45">
      <c r="A88" s="1" t="s">
        <v>117</v>
      </c>
      <c r="B88" s="1" t="str">
        <f>VLOOKUP(A88,'Xammal Mebleg'!A:B,2,0)</f>
        <v>KG</v>
      </c>
      <c r="C88" s="2">
        <v>11.07</v>
      </c>
      <c r="D88" s="2" t="s">
        <v>171</v>
      </c>
      <c r="E88" s="1"/>
      <c r="F88" s="1"/>
      <c r="G88" s="2" t="s">
        <v>171</v>
      </c>
      <c r="H88" s="2" t="s">
        <v>171</v>
      </c>
      <c r="I88" s="1"/>
      <c r="J88" s="1"/>
      <c r="K88" s="1"/>
      <c r="L88" s="1"/>
      <c r="M88" s="1"/>
      <c r="N88" s="1"/>
      <c r="O88" s="1"/>
      <c r="P88" s="1"/>
      <c r="Q88" s="1"/>
      <c r="R88" s="1"/>
      <c r="S88" s="1"/>
      <c r="T88" s="1"/>
      <c r="U88" s="1"/>
      <c r="V88" s="1"/>
      <c r="W88" s="14"/>
      <c r="X88" s="1"/>
      <c r="Y88" s="1"/>
      <c r="Z88" s="1"/>
      <c r="AA88" s="1"/>
      <c r="AB88" s="1"/>
      <c r="AC88" s="1"/>
      <c r="AD88" s="1"/>
      <c r="AE88" s="1"/>
      <c r="AF88" s="1"/>
      <c r="AG88" s="1"/>
      <c r="AH88" s="1"/>
      <c r="AI88" s="1"/>
      <c r="AJ88" s="1"/>
      <c r="AK88" s="1"/>
      <c r="AL88" s="1"/>
      <c r="AM88" s="1"/>
      <c r="AN88" s="1"/>
      <c r="AO88" s="1"/>
      <c r="AP88" s="1"/>
      <c r="AQ88" s="1"/>
      <c r="AR88" s="1"/>
      <c r="AS88" s="1"/>
    </row>
    <row r="89" spans="1:45">
      <c r="A89" s="1" t="s">
        <v>118</v>
      </c>
      <c r="B89" s="1" t="str">
        <f>VLOOKUP(A89,'Xammal Mebleg'!A:B,2,0)</f>
        <v>KG</v>
      </c>
      <c r="C89" s="2">
        <v>45</v>
      </c>
      <c r="D89" s="2">
        <v>0.05</v>
      </c>
      <c r="E89" s="1"/>
      <c r="F89" s="1"/>
      <c r="G89" s="2" t="s">
        <v>171</v>
      </c>
      <c r="H89" s="2" t="s">
        <v>171</v>
      </c>
      <c r="I89" s="1"/>
      <c r="J89" s="1"/>
      <c r="K89" s="1"/>
      <c r="L89" s="1"/>
      <c r="M89" s="1"/>
      <c r="N89" s="1"/>
      <c r="O89" s="1"/>
      <c r="P89" s="1"/>
      <c r="Q89" s="1"/>
      <c r="R89" s="1"/>
      <c r="S89" s="1"/>
      <c r="T89" s="1"/>
      <c r="U89" s="1"/>
      <c r="V89" s="1"/>
      <c r="W89" s="14"/>
      <c r="X89" s="1"/>
      <c r="Y89" s="1"/>
      <c r="Z89" s="1"/>
      <c r="AA89" s="1"/>
      <c r="AB89" s="1"/>
      <c r="AC89" s="1"/>
      <c r="AD89" s="1"/>
      <c r="AE89" s="1"/>
      <c r="AF89" s="1"/>
      <c r="AG89" s="1"/>
      <c r="AH89" s="1"/>
      <c r="AI89" s="1"/>
      <c r="AJ89" s="1"/>
      <c r="AK89" s="1"/>
      <c r="AL89" s="1"/>
      <c r="AM89" s="1"/>
      <c r="AN89" s="1"/>
      <c r="AO89" s="1"/>
      <c r="AP89" s="1"/>
      <c r="AQ89" s="1"/>
      <c r="AR89" s="1"/>
      <c r="AS89" s="1"/>
    </row>
    <row r="90" spans="1:45">
      <c r="A90" s="1" t="s">
        <v>119</v>
      </c>
      <c r="B90" s="1" t="str">
        <f>VLOOKUP(A90,'Xammal Mebleg'!A:B,2,0)</f>
        <v>KG</v>
      </c>
      <c r="C90" s="2">
        <v>0</v>
      </c>
      <c r="D90" s="2" t="s">
        <v>171</v>
      </c>
      <c r="E90" s="1"/>
      <c r="F90" s="1"/>
      <c r="G90" s="2" t="s">
        <v>171</v>
      </c>
      <c r="H90" s="2" t="s">
        <v>171</v>
      </c>
      <c r="I90" s="1"/>
      <c r="J90" s="1"/>
      <c r="K90" s="1"/>
      <c r="L90" s="1"/>
      <c r="M90" s="1"/>
      <c r="N90" s="1"/>
      <c r="O90" s="1"/>
      <c r="P90" s="1"/>
      <c r="Q90" s="1"/>
      <c r="R90" s="1"/>
      <c r="S90" s="1"/>
      <c r="T90" s="1"/>
      <c r="U90" s="1"/>
      <c r="V90" s="1"/>
      <c r="W90" s="14"/>
      <c r="X90" s="1"/>
      <c r="Y90" s="1"/>
      <c r="Z90" s="1"/>
      <c r="AA90" s="1"/>
      <c r="AB90" s="1"/>
      <c r="AC90" s="1"/>
      <c r="AD90" s="1"/>
      <c r="AE90" s="1"/>
      <c r="AF90" s="1"/>
      <c r="AG90" s="1"/>
      <c r="AH90" s="1"/>
      <c r="AI90" s="1"/>
      <c r="AJ90" s="1"/>
      <c r="AK90" s="1"/>
      <c r="AL90" s="1"/>
      <c r="AM90" s="1"/>
      <c r="AN90" s="1"/>
      <c r="AO90" s="1"/>
      <c r="AP90" s="1"/>
      <c r="AQ90" s="1"/>
      <c r="AR90" s="1"/>
      <c r="AS90" s="1"/>
    </row>
    <row r="91" spans="1:45">
      <c r="A91" s="1" t="s">
        <v>120</v>
      </c>
      <c r="B91" s="1" t="str">
        <f>VLOOKUP(A91,'Xammal Mebleg'!A:B,2,0)</f>
        <v>KG</v>
      </c>
      <c r="C91" s="2">
        <v>0.69999999999999951</v>
      </c>
      <c r="D91" s="2" t="s">
        <v>171</v>
      </c>
      <c r="E91" s="1"/>
      <c r="F91" s="1"/>
      <c r="G91" s="2" t="s">
        <v>171</v>
      </c>
      <c r="H91" s="2" t="s">
        <v>171</v>
      </c>
      <c r="I91" s="1"/>
      <c r="J91" s="1">
        <v>0.02</v>
      </c>
      <c r="K91" s="1"/>
      <c r="L91" s="1"/>
      <c r="M91" s="1"/>
      <c r="N91" s="1"/>
      <c r="O91" s="1"/>
      <c r="P91" s="1"/>
      <c r="Q91" s="1"/>
      <c r="R91" s="1"/>
      <c r="S91" s="1"/>
      <c r="T91" s="1"/>
      <c r="U91" s="1"/>
      <c r="V91" s="1"/>
      <c r="W91" s="14"/>
      <c r="X91" s="1"/>
      <c r="Y91" s="1"/>
      <c r="Z91" s="1"/>
      <c r="AA91" s="1"/>
      <c r="AB91" s="1"/>
      <c r="AC91" s="1"/>
      <c r="AD91" s="1"/>
      <c r="AE91" s="1"/>
      <c r="AF91" s="1"/>
      <c r="AG91" s="1"/>
      <c r="AH91" s="1"/>
      <c r="AI91" s="1"/>
      <c r="AJ91" s="1"/>
      <c r="AK91" s="1"/>
      <c r="AL91" s="1"/>
      <c r="AM91" s="1"/>
      <c r="AN91" s="1"/>
      <c r="AO91" s="1"/>
      <c r="AP91" s="1"/>
      <c r="AQ91" s="1"/>
      <c r="AR91" s="1"/>
      <c r="AS91" s="1"/>
    </row>
    <row r="92" spans="1:45">
      <c r="A92" s="1" t="s">
        <v>121</v>
      </c>
      <c r="B92" s="1" t="str">
        <f>VLOOKUP(A92,'Xammal Mebleg'!A:B,2,0)</f>
        <v>KG</v>
      </c>
      <c r="C92" s="2">
        <v>1.324545454545454</v>
      </c>
      <c r="D92" s="2" t="s">
        <v>171</v>
      </c>
      <c r="E92" s="1">
        <v>0.01</v>
      </c>
      <c r="F92" s="1"/>
      <c r="G92" s="2" t="s">
        <v>171</v>
      </c>
      <c r="H92" s="2" t="s">
        <v>171</v>
      </c>
      <c r="I92" s="1"/>
      <c r="J92" s="1"/>
      <c r="K92" s="1"/>
      <c r="L92" s="1">
        <v>0.01</v>
      </c>
      <c r="M92" s="1">
        <v>0.01</v>
      </c>
      <c r="N92" s="1"/>
      <c r="O92" s="1"/>
      <c r="P92" s="1"/>
      <c r="Q92" s="1"/>
      <c r="R92" s="1"/>
      <c r="S92" s="1"/>
      <c r="T92" s="1"/>
      <c r="U92" s="1"/>
      <c r="V92" s="1"/>
      <c r="W92" s="14"/>
      <c r="X92" s="1"/>
      <c r="Y92" s="1"/>
      <c r="Z92" s="1"/>
      <c r="AA92" s="1"/>
      <c r="AB92" s="1"/>
      <c r="AC92" s="1"/>
      <c r="AD92" s="1"/>
      <c r="AE92" s="1"/>
      <c r="AF92" s="1"/>
      <c r="AG92" s="1"/>
      <c r="AH92" s="1"/>
      <c r="AI92" s="1"/>
      <c r="AJ92" s="1"/>
      <c r="AK92" s="1"/>
      <c r="AL92" s="1"/>
      <c r="AM92" s="1"/>
      <c r="AN92" s="1"/>
      <c r="AO92" s="1"/>
      <c r="AP92" s="1"/>
      <c r="AQ92" s="1"/>
      <c r="AR92" s="1"/>
      <c r="AS92" s="1"/>
    </row>
    <row r="93" spans="1:45">
      <c r="A93" s="1" t="s">
        <v>122</v>
      </c>
      <c r="B93" s="1" t="str">
        <f>VLOOKUP(A93,'Xammal Mebleg'!A:B,2,0)</f>
        <v>KG</v>
      </c>
      <c r="C93" s="2">
        <v>1.2366666666666666</v>
      </c>
      <c r="D93" s="2" t="s">
        <v>171</v>
      </c>
      <c r="E93" s="1"/>
      <c r="F93" s="1"/>
      <c r="G93" s="2" t="s">
        <v>171</v>
      </c>
      <c r="H93" s="2">
        <v>2.15E-3</v>
      </c>
      <c r="I93" s="1"/>
      <c r="J93" s="1"/>
      <c r="K93" s="1"/>
      <c r="L93" s="1"/>
      <c r="M93" s="1"/>
      <c r="N93" s="1"/>
      <c r="O93" s="1"/>
      <c r="P93" s="1"/>
      <c r="Q93" s="1"/>
      <c r="R93" s="1"/>
      <c r="S93" s="1"/>
      <c r="T93" s="1"/>
      <c r="U93" s="1"/>
      <c r="V93" s="1"/>
      <c r="W93" s="14"/>
      <c r="X93" s="1"/>
      <c r="Y93" s="1"/>
      <c r="Z93" s="1"/>
      <c r="AA93" s="1"/>
      <c r="AB93" s="1"/>
      <c r="AC93" s="1"/>
      <c r="AD93" s="1"/>
      <c r="AE93" s="1"/>
      <c r="AF93" s="1"/>
      <c r="AG93" s="1"/>
      <c r="AH93" s="1"/>
      <c r="AI93" s="1"/>
      <c r="AJ93" s="1"/>
      <c r="AK93" s="1"/>
      <c r="AL93" s="1"/>
      <c r="AM93" s="1"/>
      <c r="AN93" s="1"/>
      <c r="AO93" s="1"/>
      <c r="AP93" s="1"/>
      <c r="AQ93" s="1"/>
      <c r="AR93" s="1"/>
      <c r="AS93" s="1"/>
    </row>
    <row r="94" spans="1:45">
      <c r="A94" s="1" t="s">
        <v>123</v>
      </c>
      <c r="B94" s="1" t="str">
        <f>VLOOKUP(A94,'Xammal Mebleg'!A:B,2,0)</f>
        <v>LİTRE</v>
      </c>
      <c r="C94" s="2">
        <v>4</v>
      </c>
      <c r="D94" s="2" t="s">
        <v>171</v>
      </c>
      <c r="E94" s="1"/>
      <c r="F94" s="1"/>
      <c r="G94" s="2" t="s">
        <v>171</v>
      </c>
      <c r="H94" s="2" t="s">
        <v>171</v>
      </c>
      <c r="I94" s="1"/>
      <c r="J94" s="1"/>
      <c r="K94" s="1"/>
      <c r="L94" s="1"/>
      <c r="M94" s="1"/>
      <c r="N94" s="1"/>
      <c r="O94" s="1"/>
      <c r="P94" s="1"/>
      <c r="Q94" s="1"/>
      <c r="R94" s="1"/>
      <c r="S94" s="1"/>
      <c r="T94" s="1"/>
      <c r="U94" s="1"/>
      <c r="V94" s="1"/>
      <c r="W94" s="14"/>
      <c r="X94" s="1"/>
      <c r="Y94" s="1"/>
      <c r="Z94" s="1"/>
      <c r="AA94" s="1"/>
      <c r="AB94" s="1"/>
      <c r="AC94" s="1"/>
      <c r="AD94" s="1"/>
      <c r="AE94" s="1"/>
      <c r="AF94" s="1"/>
      <c r="AG94" s="1"/>
      <c r="AH94" s="1"/>
      <c r="AI94" s="1"/>
      <c r="AJ94" s="1"/>
      <c r="AK94" s="1"/>
      <c r="AL94" s="1"/>
      <c r="AM94" s="1"/>
      <c r="AN94" s="1"/>
      <c r="AO94" s="1"/>
      <c r="AP94" s="1"/>
      <c r="AQ94" s="1"/>
      <c r="AR94" s="1"/>
      <c r="AS94" s="1"/>
    </row>
    <row r="95" spans="1:45">
      <c r="A95" s="1" t="s">
        <v>124</v>
      </c>
      <c r="B95" s="1" t="str">
        <f>VLOOKUP(A95,'Xammal Mebleg'!A:B,2,0)</f>
        <v>LİTRE</v>
      </c>
      <c r="C95" s="2">
        <v>0.64409090909090905</v>
      </c>
      <c r="D95" s="2" t="s">
        <v>171</v>
      </c>
      <c r="E95" s="1"/>
      <c r="F95" s="1"/>
      <c r="G95" s="2" t="s">
        <v>171</v>
      </c>
      <c r="H95" s="2" t="s">
        <v>171</v>
      </c>
      <c r="I95" s="1"/>
      <c r="J95" s="1"/>
      <c r="K95" s="1"/>
      <c r="L95" s="1"/>
      <c r="M95" s="1"/>
      <c r="N95" s="1"/>
      <c r="O95" s="1"/>
      <c r="P95" s="1"/>
      <c r="Q95" s="1"/>
      <c r="R95" s="1"/>
      <c r="S95" s="1"/>
      <c r="T95" s="1"/>
      <c r="U95" s="1"/>
      <c r="V95" s="1"/>
      <c r="W95" s="14"/>
      <c r="X95" s="1"/>
      <c r="Y95" s="1"/>
      <c r="Z95" s="1"/>
      <c r="AA95" s="1"/>
      <c r="AB95" s="1"/>
      <c r="AC95" s="1"/>
      <c r="AD95" s="1"/>
      <c r="AE95" s="1"/>
      <c r="AF95" s="1"/>
      <c r="AG95" s="1"/>
      <c r="AH95" s="1"/>
      <c r="AI95" s="1"/>
      <c r="AJ95" s="1"/>
      <c r="AK95" s="1"/>
      <c r="AL95" s="1"/>
      <c r="AM95" s="1"/>
      <c r="AN95" s="1"/>
      <c r="AO95" s="1"/>
      <c r="AP95" s="1"/>
      <c r="AQ95" s="1"/>
      <c r="AR95" s="1"/>
      <c r="AS95" s="1"/>
    </row>
    <row r="96" spans="1:45">
      <c r="A96" s="1" t="s">
        <v>125</v>
      </c>
      <c r="B96" s="1" t="str">
        <f>VLOOKUP(A96,'Xammal Mebleg'!A:B,2,0)</f>
        <v>LİTRE</v>
      </c>
      <c r="C96" s="2">
        <v>7.5700000000000012</v>
      </c>
      <c r="D96" s="2" t="s">
        <v>171</v>
      </c>
      <c r="E96" s="1"/>
      <c r="F96" s="1"/>
      <c r="G96" s="2" t="s">
        <v>171</v>
      </c>
      <c r="H96" s="2" t="s">
        <v>171</v>
      </c>
      <c r="I96" s="1"/>
      <c r="J96" s="1"/>
      <c r="K96" s="1"/>
      <c r="L96" s="1"/>
      <c r="M96" s="1"/>
      <c r="N96" s="1"/>
      <c r="O96" s="1"/>
      <c r="P96" s="1"/>
      <c r="Q96" s="1"/>
      <c r="R96" s="1"/>
      <c r="S96" s="1"/>
      <c r="T96" s="1"/>
      <c r="U96" s="1"/>
      <c r="V96" s="1"/>
      <c r="W96" s="14"/>
      <c r="X96" s="1"/>
      <c r="Y96" s="1"/>
      <c r="Z96" s="1"/>
      <c r="AA96" s="1"/>
      <c r="AB96" s="1"/>
      <c r="AC96" s="1"/>
      <c r="AD96" s="1"/>
      <c r="AE96" s="1"/>
      <c r="AF96" s="1"/>
      <c r="AG96" s="1"/>
      <c r="AH96" s="1"/>
      <c r="AI96" s="1"/>
      <c r="AJ96" s="1"/>
      <c r="AK96" s="1"/>
      <c r="AL96" s="1"/>
      <c r="AM96" s="1"/>
      <c r="AN96" s="1"/>
      <c r="AO96" s="1"/>
      <c r="AP96" s="1"/>
      <c r="AQ96" s="1"/>
      <c r="AR96" s="1"/>
      <c r="AS96" s="1"/>
    </row>
    <row r="97" spans="1:45">
      <c r="A97" s="1" t="s">
        <v>126</v>
      </c>
      <c r="B97" s="1" t="str">
        <f>VLOOKUP(A97,'Xammal Mebleg'!A:B,2,0)</f>
        <v>KG</v>
      </c>
      <c r="C97" s="2">
        <v>73.680000000000007</v>
      </c>
      <c r="D97" s="2" t="s">
        <v>171</v>
      </c>
      <c r="E97" s="1"/>
      <c r="F97" s="1"/>
      <c r="G97" s="2" t="s">
        <v>171</v>
      </c>
      <c r="H97" s="2" t="s">
        <v>171</v>
      </c>
      <c r="I97" s="1"/>
      <c r="J97" s="1"/>
      <c r="K97" s="1"/>
      <c r="L97" s="1"/>
      <c r="M97" s="1"/>
      <c r="N97" s="1"/>
      <c r="O97" s="1"/>
      <c r="P97" s="1"/>
      <c r="Q97" s="1"/>
      <c r="R97" s="1"/>
      <c r="S97" s="1"/>
      <c r="T97" s="1"/>
      <c r="U97" s="1"/>
      <c r="V97" s="1"/>
      <c r="W97" s="14"/>
      <c r="X97" s="1"/>
      <c r="Y97" s="1"/>
      <c r="Z97" s="1"/>
      <c r="AA97" s="1"/>
      <c r="AB97" s="1"/>
      <c r="AC97" s="1"/>
      <c r="AD97" s="1"/>
      <c r="AE97" s="1"/>
      <c r="AF97" s="1"/>
      <c r="AG97" s="1"/>
      <c r="AH97" s="1"/>
      <c r="AI97" s="1"/>
      <c r="AJ97" s="1"/>
      <c r="AK97" s="1"/>
      <c r="AL97" s="1"/>
      <c r="AM97" s="1"/>
      <c r="AN97" s="1"/>
      <c r="AO97" s="1"/>
      <c r="AP97" s="1"/>
      <c r="AQ97" s="1"/>
      <c r="AR97" s="1"/>
      <c r="AS97" s="1"/>
    </row>
    <row r="98" spans="1:45">
      <c r="A98" s="1" t="s">
        <v>127</v>
      </c>
      <c r="B98" s="1" t="str">
        <f>VLOOKUP(A98,'Xammal Mebleg'!A:B,2,0)</f>
        <v>KG</v>
      </c>
      <c r="C98" s="2">
        <v>19.75</v>
      </c>
      <c r="D98" s="2" t="s">
        <v>171</v>
      </c>
      <c r="E98" s="1"/>
      <c r="F98" s="1"/>
      <c r="G98" s="2" t="s">
        <v>171</v>
      </c>
      <c r="H98" s="2" t="s">
        <v>171</v>
      </c>
      <c r="I98" s="1"/>
      <c r="J98" s="1"/>
      <c r="K98" s="1"/>
      <c r="L98" s="1"/>
      <c r="M98" s="1"/>
      <c r="N98" s="1"/>
      <c r="O98" s="1"/>
      <c r="P98" s="1"/>
      <c r="Q98" s="1"/>
      <c r="R98" s="1"/>
      <c r="S98" s="1"/>
      <c r="T98" s="1"/>
      <c r="U98" s="1"/>
      <c r="V98" s="1"/>
      <c r="W98" s="14"/>
      <c r="X98" s="1"/>
      <c r="Y98" s="1"/>
      <c r="Z98" s="1"/>
      <c r="AA98" s="1"/>
      <c r="AB98" s="1"/>
      <c r="AC98" s="1"/>
      <c r="AD98" s="1"/>
      <c r="AE98" s="1"/>
      <c r="AF98" s="1"/>
      <c r="AG98" s="1"/>
      <c r="AH98" s="1"/>
      <c r="AI98" s="1"/>
      <c r="AJ98" s="1"/>
      <c r="AK98" s="1"/>
      <c r="AL98" s="1"/>
      <c r="AM98" s="1"/>
      <c r="AN98" s="1"/>
      <c r="AO98" s="1"/>
      <c r="AP98" s="1"/>
      <c r="AQ98" s="1"/>
      <c r="AR98" s="1"/>
      <c r="AS98" s="1"/>
    </row>
    <row r="99" spans="1:45">
      <c r="A99" s="1" t="s">
        <v>128</v>
      </c>
      <c r="B99" s="1" t="str">
        <f>VLOOKUP(A99,'Xammal Mebleg'!A:B,2,0)</f>
        <v>KG</v>
      </c>
      <c r="C99" s="2">
        <v>4</v>
      </c>
      <c r="D99" s="2" t="s">
        <v>171</v>
      </c>
      <c r="E99" s="1"/>
      <c r="F99" s="1"/>
      <c r="G99" s="2" t="s">
        <v>171</v>
      </c>
      <c r="H99" s="2" t="s">
        <v>171</v>
      </c>
      <c r="I99" s="1"/>
      <c r="J99" s="1"/>
      <c r="K99" s="1"/>
      <c r="L99" s="1"/>
      <c r="M99" s="1"/>
      <c r="N99" s="1"/>
      <c r="O99" s="1"/>
      <c r="P99" s="1"/>
      <c r="Q99" s="1"/>
      <c r="R99" s="1"/>
      <c r="S99" s="1"/>
      <c r="T99" s="1"/>
      <c r="U99" s="1"/>
      <c r="V99" s="1"/>
      <c r="W99" s="14"/>
      <c r="X99" s="1"/>
      <c r="Y99" s="1"/>
      <c r="Z99" s="1"/>
      <c r="AA99" s="1"/>
      <c r="AB99" s="1"/>
      <c r="AC99" s="1"/>
      <c r="AD99" s="1"/>
      <c r="AE99" s="1"/>
      <c r="AF99" s="1"/>
      <c r="AG99" s="1"/>
      <c r="AH99" s="1"/>
      <c r="AI99" s="1"/>
      <c r="AJ99" s="1"/>
      <c r="AK99" s="1"/>
      <c r="AL99" s="1"/>
      <c r="AM99" s="1"/>
      <c r="AN99" s="1"/>
      <c r="AO99" s="1"/>
      <c r="AP99" s="1"/>
      <c r="AQ99" s="1"/>
      <c r="AR99" s="1"/>
      <c r="AS99" s="1"/>
    </row>
    <row r="100" spans="1:45">
      <c r="A100" s="1" t="s">
        <v>129</v>
      </c>
      <c r="B100" s="1" t="str">
        <f>VLOOKUP(A100,'Xammal Mebleg'!A:B,2,0)</f>
        <v>KG</v>
      </c>
      <c r="C100" s="2">
        <v>2.6</v>
      </c>
      <c r="D100" s="2" t="s">
        <v>171</v>
      </c>
      <c r="E100" s="1"/>
      <c r="F100" s="1"/>
      <c r="G100" s="2" t="s">
        <v>171</v>
      </c>
      <c r="H100" s="2" t="s">
        <v>171</v>
      </c>
      <c r="I100" s="1"/>
      <c r="J100" s="1"/>
      <c r="K100" s="1"/>
      <c r="L100" s="1"/>
      <c r="M100" s="1"/>
      <c r="N100" s="1"/>
      <c r="O100" s="1"/>
      <c r="P100" s="1">
        <v>0.05</v>
      </c>
      <c r="Q100" s="1"/>
      <c r="R100" s="1"/>
      <c r="S100" s="1"/>
      <c r="T100" s="1"/>
      <c r="U100" s="1"/>
      <c r="V100" s="1"/>
      <c r="W100" s="14"/>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c r="A101" s="1" t="s">
        <v>130</v>
      </c>
      <c r="B101" s="1" t="str">
        <f>VLOOKUP(A101,'Xammal Mebleg'!A:B,2,0)</f>
        <v>KG</v>
      </c>
      <c r="C101" s="2">
        <v>6</v>
      </c>
      <c r="D101" s="2" t="s">
        <v>171</v>
      </c>
      <c r="E101" s="1"/>
      <c r="F101" s="1"/>
      <c r="G101" s="2" t="s">
        <v>171</v>
      </c>
      <c r="H101" s="2">
        <v>0.13</v>
      </c>
      <c r="I101" s="1">
        <v>0.08</v>
      </c>
      <c r="J101" s="1">
        <v>0.08</v>
      </c>
      <c r="K101" s="1"/>
      <c r="L101" s="1"/>
      <c r="M101" s="1"/>
      <c r="N101" s="1"/>
      <c r="O101" s="1">
        <v>0.15</v>
      </c>
      <c r="P101" s="1">
        <v>0.15</v>
      </c>
      <c r="Q101" s="1">
        <v>0.15</v>
      </c>
      <c r="R101" s="1">
        <v>0.15</v>
      </c>
      <c r="S101" s="1"/>
      <c r="T101" s="1"/>
      <c r="U101" s="1"/>
      <c r="V101" s="1"/>
      <c r="W101" s="14"/>
      <c r="X101" s="1"/>
      <c r="Y101" s="1">
        <v>0.1</v>
      </c>
      <c r="Z101" s="1"/>
      <c r="AA101" s="1"/>
      <c r="AB101" s="1"/>
      <c r="AC101" s="1"/>
      <c r="AD101" s="1">
        <v>0.08</v>
      </c>
      <c r="AE101" s="1"/>
      <c r="AF101" s="1"/>
      <c r="AG101" s="1"/>
      <c r="AH101" s="1"/>
      <c r="AI101" s="1"/>
      <c r="AJ101" s="1"/>
      <c r="AK101" s="1"/>
      <c r="AL101" s="1"/>
      <c r="AM101" s="1"/>
      <c r="AN101" s="1"/>
      <c r="AO101" s="1"/>
      <c r="AP101" s="1"/>
      <c r="AQ101" s="1"/>
      <c r="AR101" s="1"/>
      <c r="AS101" s="1"/>
    </row>
    <row r="102" spans="1:45">
      <c r="A102" s="1" t="s">
        <v>131</v>
      </c>
      <c r="B102" s="1" t="str">
        <f>VLOOKUP(A102,'Xammal Mebleg'!A:B,2,0)</f>
        <v>KG</v>
      </c>
      <c r="C102" s="2">
        <v>3.9899999999999998</v>
      </c>
      <c r="D102" s="2" t="s">
        <v>171</v>
      </c>
      <c r="E102" s="1"/>
      <c r="F102" s="1"/>
      <c r="G102" s="2" t="s">
        <v>171</v>
      </c>
      <c r="H102" s="2" t="s">
        <v>171</v>
      </c>
      <c r="I102" s="1"/>
      <c r="J102" s="1"/>
      <c r="K102" s="1"/>
      <c r="L102" s="1"/>
      <c r="M102" s="1"/>
      <c r="N102" s="1">
        <v>0.5</v>
      </c>
      <c r="O102" s="1"/>
      <c r="P102" s="1"/>
      <c r="Q102" s="1"/>
      <c r="R102" s="1"/>
      <c r="S102" s="1"/>
      <c r="T102" s="1"/>
      <c r="U102" s="1"/>
      <c r="V102" s="1">
        <v>1</v>
      </c>
      <c r="W102" s="14"/>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c r="A103" s="1" t="s">
        <v>132</v>
      </c>
      <c r="B103" s="1" t="str">
        <f>VLOOKUP(A103,'Xammal Mebleg'!A:B,2,0)</f>
        <v>KG</v>
      </c>
      <c r="C103" s="2">
        <v>21.34</v>
      </c>
      <c r="D103" s="2" t="s">
        <v>171</v>
      </c>
      <c r="E103" s="1">
        <v>0.04</v>
      </c>
      <c r="F103" s="1"/>
      <c r="G103" s="2" t="s">
        <v>171</v>
      </c>
      <c r="H103" s="2" t="s">
        <v>171</v>
      </c>
      <c r="I103" s="1"/>
      <c r="J103" s="1"/>
      <c r="K103" s="1"/>
      <c r="L103" s="1"/>
      <c r="M103" s="1"/>
      <c r="N103" s="1"/>
      <c r="O103" s="1"/>
      <c r="P103" s="1"/>
      <c r="Q103" s="1"/>
      <c r="R103" s="1"/>
      <c r="S103" s="1"/>
      <c r="T103" s="1"/>
      <c r="U103" s="1"/>
      <c r="V103" s="1"/>
      <c r="W103" s="14"/>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c r="A104" s="1" t="s">
        <v>133</v>
      </c>
      <c r="B104" s="1" t="str">
        <f>VLOOKUP(A104,'Xammal Mebleg'!A:B,2,0)</f>
        <v>KG</v>
      </c>
      <c r="C104" s="2">
        <v>0.6</v>
      </c>
      <c r="D104" s="2" t="s">
        <v>171</v>
      </c>
      <c r="E104" s="1"/>
      <c r="F104" s="1"/>
      <c r="G104" s="2" t="s">
        <v>171</v>
      </c>
      <c r="H104" s="2" t="s">
        <v>171</v>
      </c>
      <c r="I104" s="1"/>
      <c r="J104" s="1"/>
      <c r="K104" s="1"/>
      <c r="L104" s="1"/>
      <c r="M104" s="1"/>
      <c r="N104" s="1">
        <v>0.01</v>
      </c>
      <c r="O104" s="1">
        <v>0.01</v>
      </c>
      <c r="P104" s="1">
        <v>0.01</v>
      </c>
      <c r="Q104" s="1">
        <v>0.01</v>
      </c>
      <c r="R104" s="1">
        <v>0.01</v>
      </c>
      <c r="S104" s="1">
        <v>0.01</v>
      </c>
      <c r="T104" s="1">
        <v>0.01</v>
      </c>
      <c r="U104" s="1"/>
      <c r="V104" s="1"/>
      <c r="W104" s="14">
        <v>0.01</v>
      </c>
      <c r="X104" s="1">
        <v>0.01</v>
      </c>
      <c r="Y104" s="1">
        <v>0.01</v>
      </c>
      <c r="Z104" s="1">
        <v>0.01</v>
      </c>
      <c r="AA104" s="1">
        <v>0.01</v>
      </c>
      <c r="AB104" s="1">
        <v>0.01</v>
      </c>
      <c r="AC104" s="1">
        <v>0.01</v>
      </c>
      <c r="AD104" s="1">
        <v>0.01</v>
      </c>
      <c r="AE104" s="1"/>
      <c r="AF104" s="1"/>
      <c r="AG104" s="1"/>
      <c r="AH104" s="1"/>
      <c r="AI104" s="1"/>
      <c r="AJ104" s="1"/>
      <c r="AK104" s="1"/>
      <c r="AL104" s="1"/>
      <c r="AM104" s="1"/>
      <c r="AN104" s="1"/>
      <c r="AO104" s="1"/>
      <c r="AP104" s="1"/>
      <c r="AQ104" s="1"/>
      <c r="AR104" s="1"/>
      <c r="AS104" s="1"/>
    </row>
    <row r="105" spans="1:45">
      <c r="A105" s="1" t="s">
        <v>134</v>
      </c>
      <c r="B105" s="1" t="str">
        <f>VLOOKUP(A105,'Xammal Mebleg'!A:B,2,0)</f>
        <v>LİTRE</v>
      </c>
      <c r="C105" s="2">
        <v>3.8433333333333333</v>
      </c>
      <c r="D105" s="2" t="s">
        <v>171</v>
      </c>
      <c r="E105" s="1"/>
      <c r="F105" s="1"/>
      <c r="G105" s="2" t="s">
        <v>171</v>
      </c>
      <c r="H105" s="2">
        <v>3.4499999999999999E-3</v>
      </c>
      <c r="I105" s="1"/>
      <c r="J105" s="1"/>
      <c r="K105" s="1"/>
      <c r="L105" s="1"/>
      <c r="M105" s="1"/>
      <c r="N105" s="1"/>
      <c r="O105" s="1"/>
      <c r="P105" s="1"/>
      <c r="Q105" s="1"/>
      <c r="R105" s="1"/>
      <c r="S105" s="1"/>
      <c r="T105" s="1"/>
      <c r="U105" s="1"/>
      <c r="V105" s="1"/>
      <c r="W105" s="14"/>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c r="A106" s="1" t="s">
        <v>135</v>
      </c>
      <c r="B106" s="1" t="str">
        <f>VLOOKUP(A106,'Xammal Mebleg'!A:B,2,0)</f>
        <v>KG</v>
      </c>
      <c r="C106" s="2">
        <v>8.7100000000000026</v>
      </c>
      <c r="D106" s="2" t="s">
        <v>171</v>
      </c>
      <c r="E106" s="1"/>
      <c r="F106" s="1"/>
      <c r="G106" s="2" t="s">
        <v>171</v>
      </c>
      <c r="H106" s="2" t="s">
        <v>171</v>
      </c>
      <c r="I106" s="1"/>
      <c r="J106" s="1"/>
      <c r="K106" s="1"/>
      <c r="L106" s="1"/>
      <c r="M106" s="1"/>
      <c r="N106" s="1"/>
      <c r="O106" s="1"/>
      <c r="P106" s="1"/>
      <c r="Q106" s="1"/>
      <c r="R106" s="1"/>
      <c r="S106" s="1"/>
      <c r="T106" s="1"/>
      <c r="U106" s="1"/>
      <c r="V106" s="1"/>
      <c r="W106" s="14"/>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c r="A107" s="1" t="s">
        <v>136</v>
      </c>
      <c r="B107" s="1" t="str">
        <f>VLOOKUP(A107,'Xammal Mebleg'!A:B,2,0)</f>
        <v>KG</v>
      </c>
      <c r="C107" s="2">
        <v>9</v>
      </c>
      <c r="D107" s="2" t="s">
        <v>171</v>
      </c>
      <c r="E107" s="1"/>
      <c r="F107" s="1"/>
      <c r="G107" s="2" t="s">
        <v>171</v>
      </c>
      <c r="H107" s="2" t="s">
        <v>171</v>
      </c>
      <c r="I107" s="1"/>
      <c r="J107" s="1"/>
      <c r="K107" s="1"/>
      <c r="L107" s="1"/>
      <c r="M107" s="1"/>
      <c r="N107" s="1"/>
      <c r="O107" s="1"/>
      <c r="P107" s="1"/>
      <c r="Q107" s="1"/>
      <c r="R107" s="1"/>
      <c r="S107" s="1"/>
      <c r="T107" s="1"/>
      <c r="U107" s="1"/>
      <c r="V107" s="1"/>
      <c r="W107" s="14"/>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c r="A108" s="1" t="s">
        <v>137</v>
      </c>
      <c r="B108" s="1" t="str">
        <f>VLOOKUP(A108,'Xammal Mebleg'!A:B,2,0)</f>
        <v>KG</v>
      </c>
      <c r="C108" s="2">
        <v>0</v>
      </c>
      <c r="D108" s="2" t="s">
        <v>171</v>
      </c>
      <c r="E108" s="1"/>
      <c r="F108" s="1"/>
      <c r="G108" s="2" t="s">
        <v>171</v>
      </c>
      <c r="H108" s="2" t="s">
        <v>171</v>
      </c>
      <c r="I108" s="1"/>
      <c r="J108" s="1"/>
      <c r="K108" s="1"/>
      <c r="L108" s="1"/>
      <c r="M108" s="1"/>
      <c r="N108" s="1"/>
      <c r="O108" s="1"/>
      <c r="P108" s="1"/>
      <c r="Q108" s="1"/>
      <c r="R108" s="1"/>
      <c r="S108" s="1"/>
      <c r="T108" s="1"/>
      <c r="U108" s="1"/>
      <c r="V108" s="1"/>
      <c r="W108" s="14"/>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c r="A109" s="1" t="s">
        <v>138</v>
      </c>
      <c r="B109" s="1" t="str">
        <f>VLOOKUP(A109,'Xammal Mebleg'!A:B,2,0)</f>
        <v>KG</v>
      </c>
      <c r="C109" s="2">
        <v>2.5729411764705894</v>
      </c>
      <c r="D109" s="2" t="s">
        <v>171</v>
      </c>
      <c r="E109" s="1">
        <v>0.02</v>
      </c>
      <c r="F109" s="1">
        <v>0.02</v>
      </c>
      <c r="G109" s="2" t="s">
        <v>171</v>
      </c>
      <c r="H109" s="2">
        <v>0.02</v>
      </c>
      <c r="I109" s="1"/>
      <c r="J109" s="1">
        <v>0.03</v>
      </c>
      <c r="K109" s="1"/>
      <c r="L109" s="1">
        <v>0.03</v>
      </c>
      <c r="M109" s="1">
        <v>0.03</v>
      </c>
      <c r="N109" s="1"/>
      <c r="O109" s="1"/>
      <c r="P109" s="1"/>
      <c r="Q109" s="1"/>
      <c r="R109" s="1"/>
      <c r="S109" s="1"/>
      <c r="T109" s="1"/>
      <c r="U109" s="1"/>
      <c r="V109" s="1"/>
      <c r="W109" s="14"/>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c r="A110" s="1" t="s">
        <v>139</v>
      </c>
      <c r="B110" s="1" t="str">
        <f>VLOOKUP(A110,'Xammal Mebleg'!A:B,2,0)</f>
        <v>KG</v>
      </c>
      <c r="C110" s="2">
        <v>1.5</v>
      </c>
      <c r="D110" s="2">
        <v>0.01</v>
      </c>
      <c r="E110" s="1"/>
      <c r="F110" s="1"/>
      <c r="G110" s="2" t="s">
        <v>171</v>
      </c>
      <c r="H110" s="2">
        <v>0.01</v>
      </c>
      <c r="I110" s="1"/>
      <c r="J110" s="1"/>
      <c r="K110" s="1"/>
      <c r="L110" s="1"/>
      <c r="M110" s="1"/>
      <c r="N110" s="1"/>
      <c r="O110" s="1"/>
      <c r="P110" s="1"/>
      <c r="Q110" s="1"/>
      <c r="R110" s="1"/>
      <c r="S110" s="1"/>
      <c r="T110" s="1"/>
      <c r="U110" s="1"/>
      <c r="V110" s="1"/>
      <c r="W110" s="14"/>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c r="A111" s="1" t="s">
        <v>140</v>
      </c>
      <c r="B111" s="1" t="str">
        <f>VLOOKUP(A111,'Xammal Mebleg'!A:B,2,0)</f>
        <v>LİTRE</v>
      </c>
      <c r="C111" s="2">
        <v>3.1348333333333325</v>
      </c>
      <c r="D111" s="2" t="s">
        <v>171</v>
      </c>
      <c r="E111" s="1"/>
      <c r="F111" s="1"/>
      <c r="G111" s="2" t="s">
        <v>171</v>
      </c>
      <c r="H111" s="2">
        <v>1.7150000000000002E-2</v>
      </c>
      <c r="I111" s="1">
        <v>0.01</v>
      </c>
      <c r="J111" s="1">
        <v>0.01</v>
      </c>
      <c r="K111" s="1"/>
      <c r="L111" s="1">
        <v>0.01</v>
      </c>
      <c r="M111" s="1">
        <v>0.01</v>
      </c>
      <c r="N111" s="1"/>
      <c r="O111" s="1"/>
      <c r="P111" s="1"/>
      <c r="Q111" s="1"/>
      <c r="R111" s="1"/>
      <c r="S111" s="1"/>
      <c r="T111" s="1"/>
      <c r="U111" s="1"/>
      <c r="V111" s="1"/>
      <c r="W111" s="14"/>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c r="A112" s="1" t="s">
        <v>141</v>
      </c>
      <c r="B112" s="1" t="str">
        <f>VLOOKUP(A112,'Xammal Mebleg'!A:B,2,0)</f>
        <v>LİTRE</v>
      </c>
      <c r="C112" s="2">
        <v>1.0385714285714285</v>
      </c>
      <c r="D112" s="2" t="s">
        <v>171</v>
      </c>
      <c r="E112" s="1"/>
      <c r="F112" s="1"/>
      <c r="G112" s="2" t="s">
        <v>171</v>
      </c>
      <c r="H112" s="2" t="s">
        <v>171</v>
      </c>
      <c r="I112" s="1"/>
      <c r="J112" s="1"/>
      <c r="K112" s="1"/>
      <c r="L112" s="1"/>
      <c r="M112" s="1"/>
      <c r="N112" s="1">
        <v>0.03</v>
      </c>
      <c r="O112" s="1">
        <v>0.03</v>
      </c>
      <c r="P112" s="1">
        <v>0.03</v>
      </c>
      <c r="Q112" s="1">
        <v>0.03</v>
      </c>
      <c r="R112" s="1">
        <v>0.03</v>
      </c>
      <c r="S112" s="1">
        <v>0.03</v>
      </c>
      <c r="T112" s="1">
        <v>0.03</v>
      </c>
      <c r="U112" s="1">
        <v>0.03</v>
      </c>
      <c r="V112" s="1"/>
      <c r="W112" s="14"/>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c r="A113" s="1" t="s">
        <v>142</v>
      </c>
      <c r="B113" s="1" t="str">
        <f>VLOOKUP(A113,'Xammal Mebleg'!A:B,2,0)</f>
        <v>LİTRE</v>
      </c>
      <c r="C113" s="2">
        <v>6.5</v>
      </c>
      <c r="D113" s="2" t="s">
        <v>171</v>
      </c>
      <c r="E113" s="1"/>
      <c r="F113" s="1"/>
      <c r="G113" s="2" t="s">
        <v>171</v>
      </c>
      <c r="H113" s="2" t="s">
        <v>171</v>
      </c>
      <c r="I113" s="1"/>
      <c r="J113" s="1"/>
      <c r="K113" s="1"/>
      <c r="L113" s="1">
        <v>0.01</v>
      </c>
      <c r="M113" s="1">
        <v>0.01</v>
      </c>
      <c r="N113" s="1"/>
      <c r="O113" s="1"/>
      <c r="P113" s="1"/>
      <c r="Q113" s="1"/>
      <c r="R113" s="1"/>
      <c r="S113" s="1"/>
      <c r="T113" s="1"/>
      <c r="U113" s="1"/>
      <c r="V113" s="1"/>
      <c r="W113" s="14"/>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c r="A114" s="1" t="s">
        <v>143</v>
      </c>
      <c r="B114" s="1" t="str">
        <f>VLOOKUP(A114,'Xammal Mebleg'!A:B,2,0)</f>
        <v>KG</v>
      </c>
      <c r="C114" s="2">
        <v>13</v>
      </c>
      <c r="D114" s="2" t="s">
        <v>171</v>
      </c>
      <c r="E114" s="1"/>
      <c r="F114" s="1"/>
      <c r="G114" s="2" t="s">
        <v>171</v>
      </c>
      <c r="H114" s="2">
        <v>4.45E-3</v>
      </c>
      <c r="I114" s="1"/>
      <c r="J114" s="1"/>
      <c r="K114" s="1"/>
      <c r="L114" s="1"/>
      <c r="M114" s="1"/>
      <c r="N114" s="1"/>
      <c r="O114" s="1"/>
      <c r="P114" s="1"/>
      <c r="Q114" s="1">
        <v>2.5000000000000001E-2</v>
      </c>
      <c r="R114" s="1"/>
      <c r="S114" s="1"/>
      <c r="T114" s="1"/>
      <c r="U114" s="1"/>
      <c r="V114" s="1"/>
      <c r="W114" s="14"/>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c r="A115" s="1" t="s">
        <v>144</v>
      </c>
      <c r="B115" s="1" t="str">
        <f>VLOOKUP(A115,'Xammal Mebleg'!A:B,2,0)</f>
        <v>KG</v>
      </c>
      <c r="C115" s="2">
        <v>2.4749999999999996</v>
      </c>
      <c r="D115" s="2" t="s">
        <v>171</v>
      </c>
      <c r="E115" s="1"/>
      <c r="F115" s="1"/>
      <c r="G115" s="2" t="s">
        <v>171</v>
      </c>
      <c r="H115" s="2" t="s">
        <v>171</v>
      </c>
      <c r="I115" s="1"/>
      <c r="J115" s="1"/>
      <c r="K115" s="1"/>
      <c r="L115" s="1"/>
      <c r="M115" s="1"/>
      <c r="N115" s="1"/>
      <c r="O115" s="1"/>
      <c r="P115" s="1"/>
      <c r="Q115" s="1"/>
      <c r="R115" s="1"/>
      <c r="S115" s="1"/>
      <c r="T115" s="1"/>
      <c r="U115" s="1"/>
      <c r="V115" s="1"/>
      <c r="W115" s="14"/>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c r="A116" s="1" t="s">
        <v>145</v>
      </c>
      <c r="B116" s="1" t="str">
        <f>VLOOKUP(A116,'Xammal Mebleg'!A:B,2,0)</f>
        <v>KG</v>
      </c>
      <c r="C116" s="2">
        <v>0.92249999999999999</v>
      </c>
      <c r="D116" s="2" t="s">
        <v>171</v>
      </c>
      <c r="E116" s="1"/>
      <c r="F116" s="1"/>
      <c r="G116" s="2" t="s">
        <v>171</v>
      </c>
      <c r="H116" s="2" t="s">
        <v>171</v>
      </c>
      <c r="I116" s="1"/>
      <c r="J116" s="1"/>
      <c r="K116" s="1"/>
      <c r="L116" s="1"/>
      <c r="M116" s="1"/>
      <c r="N116" s="1"/>
      <c r="O116" s="1"/>
      <c r="P116" s="1"/>
      <c r="Q116" s="1"/>
      <c r="R116" s="1"/>
      <c r="S116" s="1"/>
      <c r="T116" s="1"/>
      <c r="U116" s="1"/>
      <c r="V116" s="1"/>
      <c r="W116" s="14"/>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c r="A117" s="1" t="s">
        <v>146</v>
      </c>
      <c r="B117" s="1" t="str">
        <f>VLOOKUP(A117,'Xammal Mebleg'!A:B,2,0)</f>
        <v>KG</v>
      </c>
      <c r="C117" s="2">
        <v>6.1</v>
      </c>
      <c r="D117" s="2" t="s">
        <v>171</v>
      </c>
      <c r="E117" s="1"/>
      <c r="F117" s="1"/>
      <c r="G117" s="2" t="s">
        <v>171</v>
      </c>
      <c r="H117" s="2" t="s">
        <v>171</v>
      </c>
      <c r="I117" s="1"/>
      <c r="J117" s="1"/>
      <c r="K117" s="1"/>
      <c r="L117" s="1"/>
      <c r="M117" s="1"/>
      <c r="N117" s="1"/>
      <c r="O117" s="1"/>
      <c r="P117" s="1"/>
      <c r="Q117" s="1"/>
      <c r="R117" s="1"/>
      <c r="S117" s="1"/>
      <c r="T117" s="1"/>
      <c r="U117" s="1"/>
      <c r="V117" s="1"/>
      <c r="W117" s="14"/>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c r="A118" s="1" t="s">
        <v>147</v>
      </c>
      <c r="B118" s="1" t="str">
        <f>VLOOKUP(A118,'Xammal Mebleg'!A:B,2,0)</f>
        <v>ƏDƏD</v>
      </c>
      <c r="C118" s="2">
        <v>0.14552631578947378</v>
      </c>
      <c r="D118" s="2" t="s">
        <v>171</v>
      </c>
      <c r="E118" s="1">
        <v>1</v>
      </c>
      <c r="F118" s="1"/>
      <c r="G118" s="2" t="s">
        <v>171</v>
      </c>
      <c r="H118" s="2">
        <v>0.5</v>
      </c>
      <c r="I118" s="1"/>
      <c r="J118" s="1"/>
      <c r="K118" s="1"/>
      <c r="L118" s="1"/>
      <c r="M118" s="1"/>
      <c r="N118" s="1">
        <v>2</v>
      </c>
      <c r="O118" s="1">
        <v>1</v>
      </c>
      <c r="P118" s="1">
        <v>1</v>
      </c>
      <c r="Q118" s="1">
        <v>1</v>
      </c>
      <c r="R118" s="1">
        <v>1</v>
      </c>
      <c r="S118" s="1">
        <v>1</v>
      </c>
      <c r="T118" s="1">
        <v>1</v>
      </c>
      <c r="U118" s="1"/>
      <c r="V118" s="1"/>
      <c r="W118" s="14"/>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c r="A119" s="1" t="s">
        <v>148</v>
      </c>
      <c r="B119" s="1" t="str">
        <f>VLOOKUP(A119,'Xammal Mebleg'!A:B,2,0)</f>
        <v>KG</v>
      </c>
      <c r="C119" s="2">
        <v>10000</v>
      </c>
      <c r="D119" s="2" t="s">
        <v>171</v>
      </c>
      <c r="E119" s="1"/>
      <c r="F119" s="1"/>
      <c r="G119" s="2" t="s">
        <v>171</v>
      </c>
      <c r="H119" s="2" t="s">
        <v>171</v>
      </c>
      <c r="I119" s="1"/>
      <c r="J119" s="1"/>
      <c r="K119" s="1"/>
      <c r="L119" s="1"/>
      <c r="M119" s="1"/>
      <c r="N119" s="1"/>
      <c r="O119" s="1"/>
      <c r="P119" s="1"/>
      <c r="Q119" s="1"/>
      <c r="R119" s="1"/>
      <c r="S119" s="1"/>
      <c r="T119" s="1"/>
      <c r="U119" s="1"/>
      <c r="V119" s="1"/>
      <c r="W119" s="14"/>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c r="A120" s="1" t="s">
        <v>149</v>
      </c>
      <c r="B120" s="1" t="str">
        <f>VLOOKUP(A120,'Xammal Mebleg'!A:B,2,0)</f>
        <v>KG</v>
      </c>
      <c r="C120" s="2">
        <v>5.6533333333333333</v>
      </c>
      <c r="D120" s="2" t="s">
        <v>171</v>
      </c>
      <c r="E120" s="1"/>
      <c r="F120" s="1"/>
      <c r="G120" s="2" t="s">
        <v>171</v>
      </c>
      <c r="H120" s="2" t="s">
        <v>171</v>
      </c>
      <c r="I120" s="1"/>
      <c r="J120" s="1"/>
      <c r="K120" s="1"/>
      <c r="L120" s="1"/>
      <c r="M120" s="1"/>
      <c r="N120" s="1"/>
      <c r="O120" s="1"/>
      <c r="P120" s="1"/>
      <c r="Q120" s="1"/>
      <c r="R120" s="1"/>
      <c r="S120" s="1"/>
      <c r="T120" s="1"/>
      <c r="U120" s="1"/>
      <c r="V120" s="1"/>
      <c r="W120" s="14"/>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c r="A121" s="1" t="s">
        <v>150</v>
      </c>
      <c r="B121" s="1" t="str">
        <f>VLOOKUP(A121,'Xammal Mebleg'!A:B,2,0)</f>
        <v>KG</v>
      </c>
      <c r="C121" s="2">
        <v>15</v>
      </c>
      <c r="D121" s="2" t="s">
        <v>171</v>
      </c>
      <c r="E121" s="1"/>
      <c r="F121" s="1"/>
      <c r="G121" s="2" t="s">
        <v>171</v>
      </c>
      <c r="H121" s="2" t="s">
        <v>171</v>
      </c>
      <c r="I121" s="1"/>
      <c r="J121" s="1"/>
      <c r="K121" s="1"/>
      <c r="L121" s="1"/>
      <c r="M121" s="1"/>
      <c r="N121" s="1"/>
      <c r="O121" s="1"/>
      <c r="P121" s="1"/>
      <c r="Q121" s="1"/>
      <c r="R121" s="1"/>
      <c r="S121" s="1"/>
      <c r="T121" s="1"/>
      <c r="U121" s="1"/>
      <c r="V121" s="1"/>
      <c r="W121" s="14"/>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c r="A122" s="1" t="s">
        <v>151</v>
      </c>
      <c r="B122" s="1">
        <f>VLOOKUP(A122,'Xammal Mebleg'!A:B,2,0)</f>
        <v>0</v>
      </c>
      <c r="C122" s="2">
        <v>0</v>
      </c>
      <c r="D122" s="1"/>
      <c r="E122" s="1"/>
      <c r="F122" s="1"/>
      <c r="G122" s="1"/>
      <c r="H122" s="1"/>
      <c r="I122" s="1"/>
      <c r="J122" s="1"/>
      <c r="K122" s="1"/>
      <c r="L122" s="1">
        <v>0.01</v>
      </c>
      <c r="M122" s="1">
        <v>0.01</v>
      </c>
      <c r="N122" s="1"/>
      <c r="O122" s="1"/>
      <c r="P122" s="1"/>
      <c r="Q122" s="1"/>
      <c r="R122" s="1"/>
      <c r="S122" s="1"/>
      <c r="T122" s="1"/>
      <c r="U122" s="1"/>
      <c r="V122" s="1"/>
      <c r="W122" s="14"/>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c r="A123" s="1" t="s">
        <v>152</v>
      </c>
      <c r="B123" s="1">
        <f>VLOOKUP(A123,'Xammal Mebleg'!A:B,2,0)</f>
        <v>0</v>
      </c>
      <c r="C123" s="2">
        <v>8</v>
      </c>
      <c r="D123" s="1"/>
      <c r="E123" s="1"/>
      <c r="F123" s="1"/>
      <c r="G123" s="1"/>
      <c r="H123" s="1"/>
      <c r="I123" s="1">
        <v>0.03</v>
      </c>
      <c r="J123" s="1"/>
      <c r="K123" s="1"/>
      <c r="L123" s="1"/>
      <c r="M123" s="1"/>
      <c r="N123" s="1"/>
      <c r="O123" s="1"/>
      <c r="P123" s="1"/>
      <c r="Q123" s="1"/>
      <c r="R123" s="1"/>
      <c r="S123" s="1"/>
      <c r="T123" s="1"/>
      <c r="U123" s="1"/>
      <c r="V123" s="1"/>
      <c r="W123" s="14"/>
      <c r="X123" s="1"/>
      <c r="Y123" s="1"/>
      <c r="Z123" s="1"/>
      <c r="AA123" s="1"/>
      <c r="AB123" s="1"/>
      <c r="AC123" s="1"/>
      <c r="AD123" s="1">
        <v>0.03</v>
      </c>
      <c r="AE123" s="1"/>
      <c r="AF123" s="1"/>
      <c r="AG123" s="1"/>
      <c r="AH123" s="1"/>
      <c r="AI123" s="1"/>
      <c r="AJ123" s="1"/>
      <c r="AK123" s="1"/>
      <c r="AL123" s="1"/>
      <c r="AM123" s="1"/>
      <c r="AN123" s="1"/>
      <c r="AO123" s="1"/>
      <c r="AP123" s="1"/>
      <c r="AQ123" s="1"/>
      <c r="AR123" s="1"/>
      <c r="AS123" s="1"/>
    </row>
    <row r="124" spans="1:45">
      <c r="A124" s="1" t="s">
        <v>153</v>
      </c>
      <c r="B124" s="1">
        <f>VLOOKUP(A124,'Xammal Mebleg'!A:B,2,0)</f>
        <v>0</v>
      </c>
      <c r="C124" s="2">
        <v>12</v>
      </c>
      <c r="D124" s="1"/>
      <c r="E124" s="1"/>
      <c r="F124" s="1"/>
      <c r="G124" s="1"/>
      <c r="H124" s="1"/>
      <c r="I124" s="1"/>
      <c r="J124" s="1"/>
      <c r="K124" s="1">
        <v>0.13</v>
      </c>
      <c r="L124" s="1"/>
      <c r="M124" s="1"/>
      <c r="N124" s="1"/>
      <c r="O124" s="1"/>
      <c r="P124" s="1"/>
      <c r="Q124" s="1"/>
      <c r="R124" s="1"/>
      <c r="S124" s="1"/>
      <c r="T124" s="1"/>
      <c r="U124" s="1">
        <v>0.13</v>
      </c>
      <c r="V124" s="1"/>
      <c r="W124" s="14"/>
      <c r="X124" s="1"/>
      <c r="Y124" s="1"/>
      <c r="Z124" s="1"/>
      <c r="AA124" s="1"/>
      <c r="AB124" s="1"/>
      <c r="AC124" s="1">
        <v>0.13</v>
      </c>
      <c r="AD124" s="1"/>
      <c r="AE124" s="1"/>
      <c r="AF124" s="1"/>
      <c r="AG124" s="1"/>
      <c r="AH124" s="1"/>
      <c r="AI124" s="1"/>
      <c r="AJ124" s="1"/>
      <c r="AK124" s="1"/>
      <c r="AL124" s="1"/>
      <c r="AM124" s="1"/>
      <c r="AN124" s="1"/>
      <c r="AO124" s="1"/>
      <c r="AP124" s="1"/>
      <c r="AQ124" s="1"/>
      <c r="AR124" s="1"/>
      <c r="AS124" s="1"/>
    </row>
    <row r="125" spans="1:45">
      <c r="A125" s="1" t="s">
        <v>154</v>
      </c>
      <c r="B125" s="1">
        <f>VLOOKUP(A125,'Xammal Mebleg'!A:B,2,0)</f>
        <v>0</v>
      </c>
      <c r="C125" s="2">
        <v>6</v>
      </c>
      <c r="D125" s="1"/>
      <c r="E125" s="1"/>
      <c r="F125" s="1"/>
      <c r="G125" s="1"/>
      <c r="H125" s="1"/>
      <c r="I125" s="1"/>
      <c r="J125" s="1"/>
      <c r="K125" s="1"/>
      <c r="L125" s="1"/>
      <c r="M125" s="1"/>
      <c r="N125" s="1"/>
      <c r="O125" s="1"/>
      <c r="P125" s="1"/>
      <c r="Q125" s="1"/>
      <c r="R125" s="1"/>
      <c r="S125" s="1">
        <v>0.3</v>
      </c>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c r="A126" s="1" t="s">
        <v>155</v>
      </c>
      <c r="B126" s="1">
        <f>VLOOKUP(A126,'Xammal Mebleg'!A:B,2,0)</f>
        <v>0</v>
      </c>
      <c r="C126" s="2">
        <v>7</v>
      </c>
      <c r="D126" s="1"/>
      <c r="E126" s="1"/>
      <c r="F126" s="1"/>
      <c r="G126" s="1"/>
      <c r="H126" s="1"/>
      <c r="I126" s="1"/>
      <c r="J126" s="1"/>
      <c r="K126" s="1"/>
      <c r="L126" s="1"/>
      <c r="M126" s="1"/>
      <c r="N126" s="1"/>
      <c r="O126" s="1"/>
      <c r="P126" s="1"/>
      <c r="Q126" s="1"/>
      <c r="R126" s="1"/>
      <c r="S126" s="1"/>
      <c r="T126" s="1">
        <v>0.25</v>
      </c>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c r="A127" s="1" t="s">
        <v>156</v>
      </c>
      <c r="B127" s="1">
        <f>VLOOKUP(A127,'Xammal Mebleg'!A:B,2,0)</f>
        <v>0</v>
      </c>
      <c r="C127" s="2">
        <v>3.37</v>
      </c>
      <c r="D127" s="1"/>
      <c r="E127" s="1"/>
      <c r="F127" s="1"/>
      <c r="G127" s="1"/>
      <c r="H127" s="1"/>
      <c r="I127" s="1"/>
      <c r="J127" s="1"/>
      <c r="K127" s="1"/>
      <c r="L127" s="1"/>
      <c r="M127" s="1"/>
      <c r="N127" s="1"/>
      <c r="O127" s="1"/>
      <c r="P127" s="1"/>
      <c r="Q127" s="1"/>
      <c r="R127" s="1"/>
      <c r="S127" s="1"/>
      <c r="T127" s="1"/>
      <c r="U127" s="1"/>
      <c r="V127" s="1"/>
      <c r="W127" s="1">
        <v>0.1</v>
      </c>
      <c r="X127" s="1">
        <v>0.1</v>
      </c>
      <c r="Y127" s="1">
        <v>0.1</v>
      </c>
      <c r="Z127" s="1">
        <v>0.1</v>
      </c>
      <c r="AA127" s="1">
        <v>0.1</v>
      </c>
      <c r="AB127" s="1">
        <v>0.1</v>
      </c>
      <c r="AC127" s="1">
        <v>0.1</v>
      </c>
      <c r="AD127" s="1">
        <v>0.06</v>
      </c>
      <c r="AE127" s="1"/>
      <c r="AF127" s="1"/>
      <c r="AG127" s="1"/>
      <c r="AH127" s="1"/>
      <c r="AI127" s="1"/>
      <c r="AJ127" s="1"/>
      <c r="AK127" s="1"/>
      <c r="AL127" s="1"/>
      <c r="AM127" s="1"/>
      <c r="AN127" s="1"/>
      <c r="AO127" s="1"/>
      <c r="AP127" s="1"/>
      <c r="AQ127" s="1"/>
      <c r="AR127" s="1"/>
      <c r="AS127" s="1"/>
    </row>
    <row r="128" spans="1:45">
      <c r="A128" s="1" t="s">
        <v>157</v>
      </c>
      <c r="B128" s="1">
        <f>VLOOKUP(A128,'Xammal Mebleg'!A:B,2,0)</f>
        <v>0</v>
      </c>
      <c r="C128" s="2">
        <v>1.1599999999999999</v>
      </c>
      <c r="D128" s="1"/>
      <c r="E128" s="1"/>
      <c r="F128" s="1"/>
      <c r="G128" s="1"/>
      <c r="H128" s="1"/>
      <c r="I128" s="1"/>
      <c r="J128" s="1"/>
      <c r="K128" s="1"/>
      <c r="L128" s="1"/>
      <c r="M128" s="1"/>
      <c r="N128" s="1"/>
      <c r="O128" s="1"/>
      <c r="P128" s="1"/>
      <c r="Q128" s="1"/>
      <c r="R128" s="1"/>
      <c r="S128" s="1"/>
      <c r="T128" s="1"/>
      <c r="U128" s="1"/>
      <c r="V128" s="1"/>
      <c r="W128" s="1">
        <v>0.21</v>
      </c>
      <c r="X128" s="1">
        <v>0.21</v>
      </c>
      <c r="Y128" s="1">
        <v>0.21</v>
      </c>
      <c r="Z128" s="1">
        <v>0.21</v>
      </c>
      <c r="AA128" s="1">
        <v>0.21</v>
      </c>
      <c r="AB128" s="1">
        <v>0.21</v>
      </c>
      <c r="AC128" s="1">
        <v>0.21</v>
      </c>
      <c r="AD128" s="1">
        <v>0.21</v>
      </c>
      <c r="AE128" s="1"/>
      <c r="AF128" s="1"/>
      <c r="AG128" s="1"/>
      <c r="AH128" s="1"/>
      <c r="AI128" s="1"/>
      <c r="AJ128" s="1"/>
      <c r="AK128" s="1"/>
      <c r="AL128" s="1"/>
      <c r="AM128" s="1"/>
      <c r="AN128" s="1"/>
      <c r="AO128" s="1"/>
      <c r="AP128" s="1"/>
      <c r="AQ128" s="1"/>
      <c r="AR128" s="1"/>
      <c r="AS128" s="1"/>
    </row>
    <row r="129" spans="1:45">
      <c r="A129" s="1" t="s">
        <v>158</v>
      </c>
      <c r="B129" s="1">
        <f>VLOOKUP(A129,'Xammal Mebleg'!A:B,2,0)</f>
        <v>0</v>
      </c>
      <c r="C129" s="2">
        <v>5.5</v>
      </c>
      <c r="D129" s="1"/>
      <c r="E129" s="1"/>
      <c r="F129" s="1"/>
      <c r="G129" s="1"/>
      <c r="H129" s="1"/>
      <c r="I129" s="1"/>
      <c r="J129" s="1"/>
      <c r="K129" s="1"/>
      <c r="L129" s="1"/>
      <c r="M129" s="1"/>
      <c r="N129" s="1"/>
      <c r="O129" s="1"/>
      <c r="P129" s="1"/>
      <c r="Q129" s="1"/>
      <c r="R129" s="1"/>
      <c r="S129" s="1"/>
      <c r="T129" s="1"/>
      <c r="U129" s="1"/>
      <c r="V129" s="1"/>
      <c r="W129" s="1"/>
      <c r="X129" s="1"/>
      <c r="Y129" s="1">
        <v>0.03</v>
      </c>
      <c r="Z129" s="1"/>
      <c r="AA129" s="1"/>
      <c r="AB129" s="1"/>
      <c r="AC129" s="1"/>
      <c r="AD129" s="1"/>
      <c r="AE129" s="1"/>
      <c r="AF129" s="1"/>
      <c r="AG129" s="1"/>
      <c r="AH129" s="1"/>
      <c r="AI129" s="1"/>
      <c r="AJ129" s="1"/>
      <c r="AK129" s="1"/>
      <c r="AL129" s="1"/>
      <c r="AM129" s="1"/>
      <c r="AN129" s="1"/>
      <c r="AO129" s="1"/>
      <c r="AP129" s="1"/>
      <c r="AQ129" s="1"/>
      <c r="AR129" s="1"/>
      <c r="AS129" s="1"/>
    </row>
    <row r="130" spans="1:45">
      <c r="A130" s="1" t="s">
        <v>159</v>
      </c>
      <c r="B130" s="1">
        <f>VLOOKUP(A130,'Xammal Mebleg'!A:B,2,0)</f>
        <v>0</v>
      </c>
      <c r="C130" s="2">
        <v>5.5</v>
      </c>
      <c r="D130" s="1"/>
      <c r="E130" s="1"/>
      <c r="F130" s="1"/>
      <c r="G130" s="1"/>
      <c r="H130" s="1"/>
      <c r="I130" s="1"/>
      <c r="J130" s="1"/>
      <c r="K130" s="1"/>
      <c r="L130" s="1"/>
      <c r="M130" s="1"/>
      <c r="N130" s="1"/>
      <c r="O130" s="1"/>
      <c r="P130" s="1"/>
      <c r="Q130" s="1"/>
      <c r="R130" s="1"/>
      <c r="S130" s="1"/>
      <c r="T130" s="1"/>
      <c r="U130" s="1"/>
      <c r="V130" s="1"/>
      <c r="W130" s="1"/>
      <c r="X130" s="1"/>
      <c r="Y130" s="1"/>
      <c r="Z130" s="1"/>
      <c r="AA130" s="1">
        <v>0.14000000000000001</v>
      </c>
      <c r="AB130" s="1"/>
      <c r="AC130" s="1"/>
      <c r="AD130" s="1"/>
      <c r="AE130" s="1"/>
      <c r="AF130" s="1"/>
      <c r="AG130" s="1"/>
      <c r="AH130" s="1"/>
      <c r="AI130" s="1"/>
      <c r="AJ130" s="1"/>
      <c r="AK130" s="1"/>
      <c r="AL130" s="1"/>
      <c r="AM130" s="1"/>
      <c r="AN130" s="1"/>
      <c r="AO130" s="1"/>
      <c r="AP130" s="1"/>
      <c r="AQ130" s="1"/>
      <c r="AR130" s="1"/>
      <c r="AS130" s="1"/>
    </row>
    <row r="131" spans="1:45">
      <c r="A131" s="1" t="s">
        <v>160</v>
      </c>
      <c r="B131" s="1">
        <f>VLOOKUP(A131,'Xammal Mebleg'!A:B,2,0)</f>
        <v>0</v>
      </c>
      <c r="C131" s="2">
        <v>26</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v>0.06</v>
      </c>
      <c r="AC131" s="1"/>
      <c r="AD131" s="1"/>
      <c r="AE131" s="1"/>
      <c r="AF131" s="1"/>
      <c r="AG131" s="1"/>
      <c r="AH131" s="1"/>
      <c r="AI131" s="1"/>
      <c r="AJ131" s="1"/>
      <c r="AK131" s="1"/>
      <c r="AL131" s="1"/>
      <c r="AM131" s="1"/>
      <c r="AN131" s="1"/>
      <c r="AO131" s="1"/>
      <c r="AP131" s="1"/>
      <c r="AQ131" s="1"/>
      <c r="AR131" s="1"/>
      <c r="AS131" s="1"/>
    </row>
    <row r="132" spans="1:45">
      <c r="A132" s="1"/>
      <c r="B132" s="1"/>
      <c r="C132" s="2"/>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c r="A133" s="1"/>
      <c r="B133" s="1"/>
      <c r="C133" s="2"/>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c r="A134" s="1"/>
      <c r="B134" s="1"/>
      <c r="C134" s="2"/>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c r="A135" s="1"/>
      <c r="B135" s="1"/>
      <c r="C135" s="2"/>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c r="A136" s="1"/>
      <c r="B136" s="1"/>
      <c r="C136" s="2"/>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c r="A137" s="1"/>
      <c r="B137" s="1"/>
      <c r="C137" s="2"/>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c r="A138" s="1"/>
      <c r="B138" s="1"/>
      <c r="C138" s="2"/>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c r="A139" s="1"/>
      <c r="B139" s="1"/>
      <c r="C139" s="2"/>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c r="A140" s="1"/>
      <c r="B140" s="1"/>
      <c r="C140" s="2"/>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c r="A141" s="1"/>
      <c r="B141" s="1"/>
      <c r="C141" s="2"/>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c r="A142" s="1"/>
      <c r="B142" s="1"/>
      <c r="C142" s="2"/>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c r="A143" s="1"/>
      <c r="B143" s="1"/>
      <c r="C143" s="2"/>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c r="A144" s="1"/>
      <c r="B144" s="1"/>
      <c r="C144" s="2"/>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c r="A145" s="1"/>
      <c r="B145" s="1"/>
      <c r="C145" s="2"/>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c r="A146" s="1"/>
      <c r="B146" s="1"/>
      <c r="C146" s="2"/>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c r="A147" s="1"/>
      <c r="B147" s="1"/>
      <c r="C147" s="2"/>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c r="A148" s="1"/>
      <c r="B148" s="1"/>
      <c r="C148" s="2"/>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c r="A149" s="1"/>
      <c r="B149" s="1"/>
      <c r="C149" s="2"/>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c r="A150" s="1"/>
      <c r="B150" s="1"/>
      <c r="C150" s="2"/>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c r="A151" s="1"/>
      <c r="B151" s="1"/>
      <c r="C151" s="2"/>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c r="A152" s="1"/>
      <c r="B152" s="1"/>
      <c r="C152" s="2"/>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sheetData>
  <autoFilter ref="A1:AS131" xr:uid="{6667FD99-4BD7-44B6-8034-B424344F09B2}"/>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0807-03F2-48B4-B693-193F85972F09}">
  <sheetPr>
    <tabColor theme="9" tint="0.79998168889431442"/>
  </sheetPr>
  <dimension ref="E1:J31"/>
  <sheetViews>
    <sheetView showGridLines="0" topLeftCell="A9" zoomScale="70" zoomScaleNormal="70" workbookViewId="0">
      <selection activeCell="E29" sqref="E29:E31"/>
    </sheetView>
  </sheetViews>
  <sheetFormatPr defaultColWidth="8.77734375" defaultRowHeight="14.4"/>
  <cols>
    <col min="1" max="16384" width="8.77734375" style="138"/>
  </cols>
  <sheetData>
    <row r="1" spans="8:10" ht="15.6">
      <c r="H1" s="136"/>
      <c r="I1" s="137" t="s">
        <v>404</v>
      </c>
      <c r="J1" s="136"/>
    </row>
    <row r="3" spans="8:10" ht="21">
      <c r="H3" s="139"/>
      <c r="I3" s="140" t="s">
        <v>405</v>
      </c>
      <c r="J3" s="139"/>
    </row>
    <row r="14" spans="8:10">
      <c r="H14" s="143" t="s">
        <v>406</v>
      </c>
      <c r="I14" s="143"/>
    </row>
    <row r="25" spans="5:5">
      <c r="E25" s="138" t="s">
        <v>407</v>
      </c>
    </row>
    <row r="27" spans="5:5">
      <c r="E27" s="138" t="s">
        <v>410</v>
      </c>
    </row>
    <row r="29" spans="5:5">
      <c r="E29" s="142" t="s">
        <v>411</v>
      </c>
    </row>
    <row r="30" spans="5:5">
      <c r="E30" s="142" t="s">
        <v>408</v>
      </c>
    </row>
    <row r="31" spans="5:5">
      <c r="E31" s="142" t="s">
        <v>409</v>
      </c>
    </row>
  </sheetData>
  <mergeCells count="1">
    <mergeCell ref="H14:I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348D-7D39-4319-B142-ED6B2A011941}">
  <sheetPr codeName="Sheet2">
    <tabColor theme="9" tint="0.59999389629810485"/>
    <pageSetUpPr fitToPage="1"/>
  </sheetPr>
  <dimension ref="C2:AF13"/>
  <sheetViews>
    <sheetView showGridLines="0" showRowColHeaders="0" showRuler="0" zoomScale="25" zoomScaleNormal="25" zoomScalePageLayoutView="20" workbookViewId="0">
      <selection activeCell="T9" sqref="T9"/>
    </sheetView>
  </sheetViews>
  <sheetFormatPr defaultColWidth="8.77734375" defaultRowHeight="31.2"/>
  <cols>
    <col min="1" max="15" width="8.77734375" style="25"/>
    <col min="16" max="16" width="37.77734375" style="25" bestFit="1" customWidth="1"/>
    <col min="17" max="16384" width="8.77734375" style="25"/>
  </cols>
  <sheetData>
    <row r="2" spans="3:32" ht="60.6">
      <c r="P2" s="41"/>
      <c r="S2" s="51" t="s">
        <v>172</v>
      </c>
    </row>
    <row r="4" spans="3:32" ht="62.4">
      <c r="C4" s="45"/>
      <c r="D4" s="44"/>
      <c r="E4" s="43"/>
      <c r="F4" s="43"/>
      <c r="G4" s="43"/>
      <c r="H4" s="43"/>
      <c r="P4" s="42"/>
      <c r="R4" s="49"/>
      <c r="S4" s="47" t="s">
        <v>350</v>
      </c>
      <c r="T4" s="48"/>
      <c r="U4" s="50"/>
      <c r="V4" s="49"/>
      <c r="W4" s="49"/>
      <c r="X4" s="49"/>
      <c r="Y4" s="49"/>
      <c r="Z4" s="49"/>
      <c r="AA4" s="49"/>
      <c r="AB4" s="49"/>
      <c r="AC4" s="49"/>
      <c r="AD4" s="49"/>
      <c r="AE4" s="49"/>
      <c r="AF4" s="46"/>
    </row>
    <row r="5" spans="3:32" ht="62.4">
      <c r="C5" s="45"/>
      <c r="D5" s="44"/>
      <c r="E5" s="43"/>
      <c r="F5" s="43"/>
      <c r="G5" s="43"/>
      <c r="H5" s="43"/>
      <c r="P5" s="42"/>
      <c r="R5" s="49"/>
      <c r="S5" s="47" t="s">
        <v>349</v>
      </c>
      <c r="T5" s="48"/>
      <c r="U5" s="50"/>
      <c r="V5" s="49"/>
      <c r="W5" s="49"/>
      <c r="X5" s="49"/>
      <c r="Y5" s="49"/>
      <c r="Z5" s="49"/>
      <c r="AA5" s="49"/>
      <c r="AB5" s="49"/>
      <c r="AC5" s="49"/>
      <c r="AD5" s="49"/>
      <c r="AE5" s="49"/>
      <c r="AF5" s="46"/>
    </row>
    <row r="6" spans="3:32" ht="62.4">
      <c r="C6" s="45"/>
      <c r="D6" s="44"/>
      <c r="E6" s="43"/>
      <c r="F6" s="43"/>
      <c r="G6" s="43"/>
      <c r="H6" s="43"/>
      <c r="P6" s="42"/>
      <c r="R6" s="49"/>
      <c r="S6" s="47" t="s">
        <v>337</v>
      </c>
      <c r="T6" s="48"/>
      <c r="U6" s="50"/>
      <c r="V6" s="49"/>
      <c r="W6" s="49"/>
      <c r="X6" s="49"/>
      <c r="Y6" s="49"/>
      <c r="Z6" s="49"/>
      <c r="AA6" s="49"/>
      <c r="AB6" s="49"/>
      <c r="AC6" s="49"/>
      <c r="AD6" s="49"/>
      <c r="AE6" s="49"/>
      <c r="AF6" s="46"/>
    </row>
    <row r="7" spans="3:32" ht="62.4">
      <c r="C7" s="45"/>
      <c r="D7" s="44"/>
      <c r="E7" s="43"/>
      <c r="F7" s="43"/>
      <c r="G7" s="43"/>
      <c r="H7" s="43"/>
      <c r="P7" s="42"/>
      <c r="R7" s="49"/>
      <c r="S7" s="47" t="s">
        <v>338</v>
      </c>
      <c r="T7" s="48"/>
      <c r="U7" s="50"/>
      <c r="V7" s="49"/>
      <c r="W7" s="49"/>
      <c r="X7" s="49"/>
      <c r="Y7" s="49"/>
      <c r="Z7" s="49"/>
      <c r="AA7" s="49"/>
      <c r="AB7" s="49"/>
      <c r="AC7" s="49"/>
      <c r="AD7" s="49"/>
      <c r="AE7" s="49"/>
      <c r="AF7" s="46"/>
    </row>
    <row r="8" spans="3:32" ht="62.4">
      <c r="C8" s="45"/>
      <c r="D8" s="44"/>
      <c r="E8" s="43"/>
      <c r="F8" s="43"/>
      <c r="G8" s="43"/>
      <c r="H8" s="43"/>
      <c r="P8" s="42"/>
      <c r="R8" s="49"/>
      <c r="S8" s="47" t="s">
        <v>348</v>
      </c>
      <c r="T8" s="48"/>
      <c r="U8" s="50"/>
      <c r="V8" s="49"/>
      <c r="W8" s="49"/>
      <c r="X8" s="49"/>
      <c r="Y8" s="49"/>
      <c r="Z8" s="49"/>
      <c r="AA8" s="49"/>
      <c r="AB8" s="49"/>
      <c r="AC8" s="49"/>
      <c r="AD8" s="49"/>
      <c r="AE8" s="49"/>
      <c r="AF8" s="46"/>
    </row>
    <row r="9" spans="3:32" ht="62.4">
      <c r="C9" s="45"/>
      <c r="D9" s="44"/>
      <c r="E9" s="43"/>
      <c r="F9" s="43"/>
      <c r="G9" s="43"/>
      <c r="H9" s="43"/>
      <c r="P9" s="42"/>
      <c r="R9" s="49"/>
      <c r="S9" s="47" t="s">
        <v>347</v>
      </c>
      <c r="T9" s="48"/>
      <c r="U9" s="50"/>
      <c r="V9" s="49"/>
      <c r="W9" s="49"/>
      <c r="X9" s="49"/>
      <c r="Y9" s="49"/>
      <c r="Z9" s="49"/>
      <c r="AA9" s="49"/>
      <c r="AB9" s="49"/>
      <c r="AC9" s="49"/>
      <c r="AD9" s="49"/>
      <c r="AE9" s="49"/>
      <c r="AF9" s="46"/>
    </row>
    <row r="10" spans="3:32">
      <c r="R10" s="49"/>
      <c r="S10" s="49"/>
      <c r="T10" s="49"/>
      <c r="U10" s="49"/>
      <c r="V10" s="49"/>
      <c r="W10" s="49"/>
      <c r="X10" s="49"/>
      <c r="Y10" s="49"/>
      <c r="Z10" s="49"/>
      <c r="AA10" s="49"/>
      <c r="AB10" s="49"/>
      <c r="AC10" s="49"/>
      <c r="AD10" s="49"/>
      <c r="AE10" s="49"/>
      <c r="AF10" s="46"/>
    </row>
    <row r="11" spans="3:32">
      <c r="R11" s="49"/>
      <c r="S11" s="49"/>
      <c r="T11" s="49"/>
      <c r="U11" s="49"/>
      <c r="V11" s="49"/>
      <c r="W11" s="49"/>
      <c r="X11" s="49"/>
      <c r="Y11" s="49"/>
      <c r="Z11" s="49"/>
      <c r="AA11" s="49"/>
      <c r="AB11" s="49"/>
      <c r="AC11" s="49"/>
      <c r="AD11" s="49"/>
      <c r="AE11" s="49"/>
      <c r="AF11" s="46"/>
    </row>
    <row r="12" spans="3:32">
      <c r="R12" s="49"/>
      <c r="S12" s="49"/>
      <c r="T12" s="49"/>
      <c r="U12" s="49"/>
      <c r="V12" s="49"/>
      <c r="W12" s="49"/>
      <c r="X12" s="49"/>
      <c r="Y12" s="49"/>
      <c r="Z12" s="49"/>
      <c r="AA12" s="49"/>
      <c r="AB12" s="49"/>
      <c r="AC12" s="49"/>
      <c r="AD12" s="49"/>
      <c r="AE12" s="49"/>
    </row>
    <row r="13" spans="3:32">
      <c r="S13" s="26"/>
    </row>
  </sheetData>
  <printOptions horizontalCentered="1"/>
  <pageMargins left="0.25" right="0.25" top="1.25" bottom="1" header="0.05" footer="0.3"/>
  <pageSetup paperSize="9" scale="42" orientation="landscape" r:id="rId1"/>
  <headerFooter>
    <oddHeader>&amp;L&amp;G&amp;C&amp;"Roboto,Bold"&amp;24&amp;K2A9D8F
&amp;36&amp;K283618RECIPE COST CALCULATOR&amp;24&amp;K2A9D8F
&amp;G</oddHeader>
    <oddFooter>&amp;L&amp;"Roboto,Bold"&amp;24&amp;K283618@Excel World 2020. All rights reserved</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37AB-D781-48A2-A425-694778E08E7B}">
  <sheetPr>
    <tabColor theme="9" tint="0.39997558519241921"/>
    <pageSetUpPr fitToPage="1"/>
  </sheetPr>
  <dimension ref="A1:J28"/>
  <sheetViews>
    <sheetView showGridLines="0" tabSelected="1" zoomScale="55" zoomScaleNormal="55" workbookViewId="0">
      <pane ySplit="1" topLeftCell="A25" activePane="bottomLeft" state="frozen"/>
      <selection activeCell="J11" sqref="J11"/>
      <selection pane="bottomLeft" activeCell="N26" sqref="N26"/>
    </sheetView>
  </sheetViews>
  <sheetFormatPr defaultColWidth="8.77734375" defaultRowHeight="13.2"/>
  <cols>
    <col min="1" max="1" width="7.44140625" style="27" bestFit="1" customWidth="1"/>
    <col min="2" max="2" width="14" style="28" customWidth="1"/>
    <col min="3" max="3" width="28" style="28" bestFit="1" customWidth="1"/>
    <col min="4" max="4" width="12.5546875" style="27" bestFit="1" customWidth="1"/>
    <col min="5" max="5" width="13.21875" style="34" customWidth="1"/>
    <col min="6" max="6" width="13.21875" style="28" customWidth="1"/>
    <col min="7" max="7" width="11.44140625" style="28" customWidth="1"/>
    <col min="8" max="9" width="12.21875" style="28" bestFit="1" customWidth="1"/>
    <col min="10" max="10" width="53.44140625" style="28" customWidth="1"/>
    <col min="11" max="28" width="12.21875" style="28" bestFit="1" customWidth="1"/>
    <col min="29" max="16384" width="8.77734375" style="28"/>
  </cols>
  <sheetData>
    <row r="1" spans="1:10" s="27" customFormat="1" ht="48" customHeight="1" thickBot="1">
      <c r="A1" s="114" t="s">
        <v>174</v>
      </c>
      <c r="B1" s="115" t="s">
        <v>173</v>
      </c>
      <c r="C1" s="115" t="s">
        <v>339</v>
      </c>
      <c r="D1" s="115" t="s">
        <v>175</v>
      </c>
      <c r="E1" s="116" t="s">
        <v>179</v>
      </c>
      <c r="F1" s="117" t="s">
        <v>176</v>
      </c>
      <c r="G1" s="115" t="s">
        <v>178</v>
      </c>
      <c r="H1" s="115" t="s">
        <v>177</v>
      </c>
      <c r="I1" s="115" t="s">
        <v>326</v>
      </c>
      <c r="J1" s="115" t="s">
        <v>346</v>
      </c>
    </row>
    <row r="2" spans="1:10" ht="160.19999999999999" customHeight="1" thickTop="1">
      <c r="A2" s="118">
        <v>1</v>
      </c>
      <c r="B2" s="119" t="str">
        <f>UPPER(LEFT(ReadytouseProducts!$D2,3)&amp;ReadytouseProducts!$A2)</f>
        <v>CHI1</v>
      </c>
      <c r="C2" s="119" t="s">
        <v>340</v>
      </c>
      <c r="D2" s="120" t="s">
        <v>186</v>
      </c>
      <c r="E2" s="121">
        <v>1</v>
      </c>
      <c r="F2" s="119" t="s">
        <v>180</v>
      </c>
      <c r="G2" s="122">
        <v>7</v>
      </c>
      <c r="H2" s="122">
        <f>SUMIFS(RecipeCostCalculator[COST],RecipeCostCalculator[READY PRODUCT],ReadytouseProducts!$D2)</f>
        <v>2.8216000000000001</v>
      </c>
      <c r="I2" s="123">
        <f>IFERROR(ReadytouseProducts!$H2/ReadytouseProducts!$G2, "0%")</f>
        <v>0.40308571428571432</v>
      </c>
      <c r="J2"/>
    </row>
    <row r="3" spans="1:10" ht="180" customHeight="1">
      <c r="A3" s="124">
        <v>2</v>
      </c>
      <c r="B3" s="125" t="str">
        <f>UPPER(LEFT(ReadytouseProducts!$D3,3)&amp;ReadytouseProducts!$A3)</f>
        <v>CHI2</v>
      </c>
      <c r="C3" s="125" t="s">
        <v>340</v>
      </c>
      <c r="D3" s="126" t="s">
        <v>162</v>
      </c>
      <c r="E3" s="127">
        <v>1</v>
      </c>
      <c r="F3" s="125" t="s">
        <v>180</v>
      </c>
      <c r="G3" s="128">
        <v>7.5</v>
      </c>
      <c r="H3" s="128">
        <f>SUMIFS(RecipeCostCalculator[COST],RecipeCostCalculator[READY PRODUCT],ReadytouseProducts!$D3)</f>
        <v>3.9899999999999998</v>
      </c>
      <c r="I3" s="129">
        <f>IFERROR(ReadytouseProducts!$H3/ReadytouseProducts!$G3, "0%")</f>
        <v>0.53199999999999992</v>
      </c>
      <c r="J3"/>
    </row>
    <row r="4" spans="1:10" ht="180" customHeight="1">
      <c r="A4" s="130">
        <v>3</v>
      </c>
      <c r="B4" s="131" t="str">
        <f>UPPER(LEFT(ReadytouseProducts!$D4,3)&amp;ReadytouseProducts!$A4)</f>
        <v>CHI3</v>
      </c>
      <c r="C4" s="131" t="s">
        <v>340</v>
      </c>
      <c r="D4" s="132" t="s">
        <v>19</v>
      </c>
      <c r="E4" s="133">
        <v>1</v>
      </c>
      <c r="F4" s="131" t="s">
        <v>180</v>
      </c>
      <c r="G4" s="134">
        <v>8</v>
      </c>
      <c r="H4" s="134">
        <f>SUMIFS(RecipeCostCalculator[COST],RecipeCostCalculator[READY PRODUCT],ReadytouseProducts!$D4)</f>
        <v>2.8245431131750949</v>
      </c>
      <c r="I4" s="135">
        <f>IFERROR(ReadytouseProducts!$H4/ReadytouseProducts!$G4, "0%")</f>
        <v>0.35306788914688686</v>
      </c>
      <c r="J4"/>
    </row>
    <row r="5" spans="1:10" ht="180" customHeight="1">
      <c r="A5" s="124">
        <v>4</v>
      </c>
      <c r="B5" s="125" t="str">
        <f>UPPER(LEFT(ReadytouseProducts!$D5,3)&amp;ReadytouseProducts!$A5)</f>
        <v>CHI4</v>
      </c>
      <c r="C5" s="125" t="s">
        <v>340</v>
      </c>
      <c r="D5" s="126" t="s">
        <v>163</v>
      </c>
      <c r="E5" s="127">
        <v>1</v>
      </c>
      <c r="F5" s="125" t="s">
        <v>180</v>
      </c>
      <c r="G5" s="128">
        <v>6.5</v>
      </c>
      <c r="H5" s="128">
        <f>SUMIFS(RecipeCostCalculator[COST],RecipeCostCalculator[READY PRODUCT],ReadytouseProducts!$D5)</f>
        <v>3.6166000000000005</v>
      </c>
      <c r="I5" s="129">
        <f>IFERROR(ReadytouseProducts!$H5/ReadytouseProducts!$G5, "0%")</f>
        <v>0.55640000000000012</v>
      </c>
      <c r="J5"/>
    </row>
    <row r="6" spans="1:10" ht="180" customHeight="1">
      <c r="A6" s="130">
        <v>5</v>
      </c>
      <c r="B6" s="131" t="str">
        <f>UPPER(LEFT(ReadytouseProducts!$D6,3)&amp;ReadytouseProducts!$A6)</f>
        <v>CHI5</v>
      </c>
      <c r="C6" s="131" t="s">
        <v>340</v>
      </c>
      <c r="D6" s="132" t="s">
        <v>161</v>
      </c>
      <c r="E6" s="133">
        <v>1</v>
      </c>
      <c r="F6" s="131" t="s">
        <v>180</v>
      </c>
      <c r="G6" s="134">
        <v>5</v>
      </c>
      <c r="H6" s="134">
        <f>SUMIFS(RecipeCostCalculator[COST],RecipeCostCalculator[READY PRODUCT],ReadytouseProducts!$D6)</f>
        <v>2.8745431131750947</v>
      </c>
      <c r="I6" s="135">
        <f>IFERROR(ReadytouseProducts!$H6/ReadytouseProducts!$G6, "0%")</f>
        <v>0.57490862263501896</v>
      </c>
      <c r="J6"/>
    </row>
    <row r="7" spans="1:10" ht="180" customHeight="1">
      <c r="A7" s="124">
        <v>6</v>
      </c>
      <c r="B7" s="125" t="str">
        <f>UPPER(LEFT(ReadytouseProducts!$D7,3)&amp;ReadytouseProducts!$A7)</f>
        <v>CUT6</v>
      </c>
      <c r="C7" s="125" t="s">
        <v>341</v>
      </c>
      <c r="D7" s="126" t="s">
        <v>189</v>
      </c>
      <c r="E7" s="127">
        <v>1</v>
      </c>
      <c r="F7" s="125" t="s">
        <v>180</v>
      </c>
      <c r="G7" s="128">
        <v>7</v>
      </c>
      <c r="H7" s="128">
        <f>SUMIFS(RecipeCostCalculator[COST],RecipeCostCalculator[READY PRODUCT],ReadytouseProducts!$D7)</f>
        <v>2.2873859703179522</v>
      </c>
      <c r="I7" s="129">
        <f>IFERROR(ReadytouseProducts!$H7/ReadytouseProducts!$G7, "0%")</f>
        <v>0.32676942433113604</v>
      </c>
      <c r="J7"/>
    </row>
    <row r="8" spans="1:10" ht="180" customHeight="1">
      <c r="A8" s="130">
        <v>7</v>
      </c>
      <c r="B8" s="131" t="str">
        <f>UPPER(LEFT(ReadytouseProducts!$D8,3)&amp;ReadytouseProducts!$A8)</f>
        <v>SCH7</v>
      </c>
      <c r="C8" s="131" t="s">
        <v>341</v>
      </c>
      <c r="D8" s="132" t="s">
        <v>193</v>
      </c>
      <c r="E8" s="133">
        <v>1</v>
      </c>
      <c r="F8" s="131" t="s">
        <v>180</v>
      </c>
      <c r="G8" s="134">
        <v>6</v>
      </c>
      <c r="H8" s="134">
        <f>SUMIFS(RecipeCostCalculator[COST],RecipeCostCalculator[READY PRODUCT],ReadytouseProducts!$D8)</f>
        <v>1.9623859703179518</v>
      </c>
      <c r="I8" s="135">
        <f>IFERROR(ReadytouseProducts!$H8/ReadytouseProducts!$G8, "0%")</f>
        <v>0.32706432838632532</v>
      </c>
      <c r="J8"/>
    </row>
    <row r="9" spans="1:10" ht="180" customHeight="1">
      <c r="A9" s="124">
        <v>8</v>
      </c>
      <c r="B9" s="125" t="str">
        <f>UPPER(LEFT(ReadytouseProducts!$D9,3)&amp;ReadytouseProducts!$A9)</f>
        <v>PIZ8</v>
      </c>
      <c r="C9" s="125" t="s">
        <v>343</v>
      </c>
      <c r="D9" s="126" t="s">
        <v>185</v>
      </c>
      <c r="E9" s="127">
        <v>1</v>
      </c>
      <c r="F9" s="125" t="s">
        <v>180</v>
      </c>
      <c r="G9" s="128">
        <v>4</v>
      </c>
      <c r="H9" s="128">
        <f>SUMIFS(RecipeCostCalculator[COST],RecipeCostCalculator[READY PRODUCT],ReadytouseProducts!$D9)</f>
        <v>2.8642839743589739</v>
      </c>
      <c r="I9" s="129">
        <f>IFERROR(ReadytouseProducts!$H9/ReadytouseProducts!$G9, "0%")</f>
        <v>0.71607099358974347</v>
      </c>
      <c r="J9"/>
    </row>
    <row r="10" spans="1:10" ht="180" customHeight="1">
      <c r="A10" s="130">
        <v>9</v>
      </c>
      <c r="B10" s="131" t="str">
        <f>UPPER(LEFT(ReadytouseProducts!$D10,3)&amp;ReadytouseProducts!$A10)</f>
        <v>PIZ9</v>
      </c>
      <c r="C10" s="131" t="s">
        <v>343</v>
      </c>
      <c r="D10" s="132" t="s">
        <v>331</v>
      </c>
      <c r="E10" s="133">
        <v>1</v>
      </c>
      <c r="F10" s="131" t="s">
        <v>180</v>
      </c>
      <c r="G10" s="134">
        <v>7</v>
      </c>
      <c r="H10" s="134">
        <f>SUMIFS(RecipeCostCalculator[COST],RecipeCostCalculator[READY PRODUCT],ReadytouseProducts!$D10)</f>
        <v>2.2665999999999999</v>
      </c>
      <c r="I10" s="135">
        <f>IFERROR(ReadytouseProducts!$H10/ReadytouseProducts!$G10, "0%")</f>
        <v>0.32379999999999998</v>
      </c>
      <c r="J10"/>
    </row>
    <row r="11" spans="1:10" ht="180" customHeight="1">
      <c r="A11" s="124">
        <v>10</v>
      </c>
      <c r="B11" s="125" t="str">
        <f>UPPER(LEFT(ReadytouseProducts!$D11,3)&amp;ReadytouseProducts!$A11)</f>
        <v>PIZ10</v>
      </c>
      <c r="C11" s="125" t="s">
        <v>343</v>
      </c>
      <c r="D11" s="126" t="s">
        <v>328</v>
      </c>
      <c r="E11" s="127">
        <v>1</v>
      </c>
      <c r="F11" s="125" t="s">
        <v>180</v>
      </c>
      <c r="G11" s="128">
        <v>6</v>
      </c>
      <c r="H11" s="128">
        <f>SUMIFS(RecipeCostCalculator[COST],RecipeCostCalculator[READY PRODUCT],ReadytouseProducts!$D11)</f>
        <v>3.6166</v>
      </c>
      <c r="I11" s="129">
        <f>IFERROR(ReadytouseProducts!$H11/ReadytouseProducts!$G11, "0%")</f>
        <v>0.60276666666666667</v>
      </c>
      <c r="J11"/>
    </row>
    <row r="12" spans="1:10" ht="180" customHeight="1">
      <c r="A12" s="130">
        <v>11</v>
      </c>
      <c r="B12" s="131" t="str">
        <f>UPPER(LEFT(ReadytouseProducts!$D12,3)&amp;ReadytouseProducts!$A12)</f>
        <v>PIZ11</v>
      </c>
      <c r="C12" s="131" t="s">
        <v>343</v>
      </c>
      <c r="D12" s="132" t="s">
        <v>184</v>
      </c>
      <c r="E12" s="133">
        <v>1</v>
      </c>
      <c r="F12" s="131" t="s">
        <v>180</v>
      </c>
      <c r="G12" s="134">
        <v>5</v>
      </c>
      <c r="H12" s="134">
        <f>SUMIFS(RecipeCostCalculator[COST],RecipeCostCalculator[READY PRODUCT],ReadytouseProducts!$D12)</f>
        <v>3.0966</v>
      </c>
      <c r="I12" s="135">
        <f>IFERROR(ReadytouseProducts!$H12/ReadytouseProducts!$G12, "0%")</f>
        <v>0.61931999999999998</v>
      </c>
      <c r="J12"/>
    </row>
    <row r="13" spans="1:10" ht="195" customHeight="1">
      <c r="A13" s="124">
        <v>12</v>
      </c>
      <c r="B13" s="125" t="str">
        <f>UPPER(LEFT(ReadytouseProducts!$D13,3)&amp;ReadytouseProducts!$A13)</f>
        <v>PIZ12</v>
      </c>
      <c r="C13" s="125" t="s">
        <v>343</v>
      </c>
      <c r="D13" s="126" t="s">
        <v>330</v>
      </c>
      <c r="E13" s="127">
        <v>1</v>
      </c>
      <c r="F13" s="125" t="s">
        <v>180</v>
      </c>
      <c r="G13" s="128">
        <v>6</v>
      </c>
      <c r="H13" s="128">
        <f>SUMIFS(RecipeCostCalculator[COST],RecipeCostCalculator[READY PRODUCT],ReadytouseProducts!$D13)</f>
        <v>2.8009348318348319</v>
      </c>
      <c r="I13" s="129">
        <f>IFERROR(ReadytouseProducts!$H13/ReadytouseProducts!$G13, "0%")</f>
        <v>0.46682247197247201</v>
      </c>
      <c r="J13"/>
    </row>
    <row r="14" spans="1:10" ht="180" customHeight="1">
      <c r="A14" s="130">
        <v>13</v>
      </c>
      <c r="B14" s="131" t="str">
        <f>UPPER(LEFT(ReadytouseProducts!$D14,3)&amp;ReadytouseProducts!$A14)</f>
        <v>PIZ13</v>
      </c>
      <c r="C14" s="131" t="s">
        <v>343</v>
      </c>
      <c r="D14" s="132" t="s">
        <v>187</v>
      </c>
      <c r="E14" s="133">
        <v>1</v>
      </c>
      <c r="F14" s="131" t="s">
        <v>180</v>
      </c>
      <c r="G14" s="134">
        <v>7</v>
      </c>
      <c r="H14" s="134">
        <f>SUMIFS(RecipeCostCalculator[COST],RecipeCostCalculator[READY PRODUCT],ReadytouseProducts!$D14)</f>
        <v>2.8266</v>
      </c>
      <c r="I14" s="135">
        <f>IFERROR(ReadytouseProducts!$H14/ReadytouseProducts!$G14, "0%")</f>
        <v>0.40379999999999999</v>
      </c>
      <c r="J14"/>
    </row>
    <row r="15" spans="1:10" ht="180" customHeight="1">
      <c r="A15" s="124">
        <v>14</v>
      </c>
      <c r="B15" s="125" t="str">
        <f>UPPER(LEFT(ReadytouseProducts!$D15,3)&amp;ReadytouseProducts!$A15)</f>
        <v>HOT14</v>
      </c>
      <c r="C15" s="125" t="s">
        <v>344</v>
      </c>
      <c r="D15" s="126" t="s">
        <v>196</v>
      </c>
      <c r="E15" s="127">
        <v>1</v>
      </c>
      <c r="F15" s="125" t="s">
        <v>180</v>
      </c>
      <c r="G15" s="128">
        <v>7</v>
      </c>
      <c r="H15" s="128">
        <f>SUMIFS(RecipeCostCalculator[COST],RecipeCostCalculator[READY PRODUCT],ReadytouseProducts!$D15)</f>
        <v>1.6851492458761281</v>
      </c>
      <c r="I15" s="129">
        <f>IFERROR(ReadytouseProducts!$H15/ReadytouseProducts!$G15, "0%")</f>
        <v>0.24073560655373258</v>
      </c>
      <c r="J15"/>
    </row>
    <row r="16" spans="1:10" ht="180" customHeight="1">
      <c r="A16" s="130">
        <v>15</v>
      </c>
      <c r="B16" s="131" t="str">
        <f>UPPER(LEFT(ReadytouseProducts!$D16,3)&amp;ReadytouseProducts!$A16)</f>
        <v>SAN15</v>
      </c>
      <c r="C16" s="131" t="s">
        <v>344</v>
      </c>
      <c r="D16" s="132" t="s">
        <v>197</v>
      </c>
      <c r="E16" s="133">
        <v>1</v>
      </c>
      <c r="F16" s="131" t="s">
        <v>180</v>
      </c>
      <c r="G16" s="134">
        <v>5.5</v>
      </c>
      <c r="H16" s="134">
        <f>SUMIFS(RecipeCostCalculator[COST],RecipeCostCalculator[READY PRODUCT],ReadytouseProducts!$D16)</f>
        <v>1.5950306862745098</v>
      </c>
      <c r="I16" s="135">
        <f>IFERROR(ReadytouseProducts!$H16/ReadytouseProducts!$G16, "0%")</f>
        <v>0.29000557932263815</v>
      </c>
      <c r="J16"/>
    </row>
    <row r="17" spans="1:10" ht="193.2" customHeight="1">
      <c r="A17" s="124">
        <v>16</v>
      </c>
      <c r="B17" s="125" t="str">
        <f>UPPER(LEFT(ReadytouseProducts!$D17,3)&amp;ReadytouseProducts!$A17)</f>
        <v>SAN16</v>
      </c>
      <c r="C17" s="125" t="s">
        <v>344</v>
      </c>
      <c r="D17" s="126" t="s">
        <v>192</v>
      </c>
      <c r="E17" s="127">
        <v>1</v>
      </c>
      <c r="F17" s="125" t="s">
        <v>180</v>
      </c>
      <c r="G17" s="128">
        <v>7</v>
      </c>
      <c r="H17" s="128">
        <f>SUMIFS(RecipeCostCalculator[COST],RecipeCostCalculator[READY PRODUCT],ReadytouseProducts!$D17)</f>
        <v>1.9801907546614608</v>
      </c>
      <c r="I17" s="129">
        <f>IFERROR(ReadytouseProducts!$H17/ReadytouseProducts!$G17, "0%")</f>
        <v>0.28288439352306582</v>
      </c>
      <c r="J17"/>
    </row>
    <row r="18" spans="1:10" ht="193.2" customHeight="1">
      <c r="A18" s="130">
        <v>17</v>
      </c>
      <c r="B18" s="131" t="str">
        <f>UPPER(LEFT(ReadytouseProducts!$D18,3)&amp;ReadytouseProducts!$A18)</f>
        <v>SAN17</v>
      </c>
      <c r="C18" s="131" t="s">
        <v>344</v>
      </c>
      <c r="D18" s="132" t="s">
        <v>194</v>
      </c>
      <c r="E18" s="133">
        <v>1</v>
      </c>
      <c r="F18" s="131" t="s">
        <v>180</v>
      </c>
      <c r="G18" s="134">
        <v>6</v>
      </c>
      <c r="H18" s="134">
        <f>SUMIFS(RecipeCostCalculator[COST],RecipeCostCalculator[READY PRODUCT],ReadytouseProducts!$D18)</f>
        <v>1.835012962962963</v>
      </c>
      <c r="I18" s="135">
        <f>IFERROR(ReadytouseProducts!$H18/ReadytouseProducts!$G18, "0%")</f>
        <v>0.30583549382716052</v>
      </c>
      <c r="J18"/>
    </row>
    <row r="19" spans="1:10" ht="180" customHeight="1">
      <c r="A19" s="124">
        <v>18</v>
      </c>
      <c r="B19" s="125" t="str">
        <f>UPPER(LEFT(ReadytouseProducts!$D19,3)&amp;ReadytouseProducts!$A19)</f>
        <v>SAN18</v>
      </c>
      <c r="C19" s="125" t="s">
        <v>344</v>
      </c>
      <c r="D19" s="126" t="s">
        <v>190</v>
      </c>
      <c r="E19" s="127">
        <v>1</v>
      </c>
      <c r="F19" s="125" t="s">
        <v>180</v>
      </c>
      <c r="G19" s="128">
        <v>6</v>
      </c>
      <c r="H19" s="128">
        <f>SUMIFS(RecipeCostCalculator[COST],RecipeCostCalculator[READY PRODUCT],ReadytouseProducts!$D19)</f>
        <v>2.1820936726190481</v>
      </c>
      <c r="I19" s="129">
        <f>IFERROR(ReadytouseProducts!$H19/ReadytouseProducts!$G19, "0%")</f>
        <v>0.36368227876984133</v>
      </c>
      <c r="J19"/>
    </row>
    <row r="20" spans="1:10" ht="180" customHeight="1">
      <c r="A20" s="130">
        <v>19</v>
      </c>
      <c r="B20" s="131" t="str">
        <f>UPPER(LEFT(ReadytouseProducts!$D20,3)&amp;ReadytouseProducts!$A20)</f>
        <v>SAN19</v>
      </c>
      <c r="C20" s="131" t="s">
        <v>344</v>
      </c>
      <c r="D20" s="132" t="s">
        <v>329</v>
      </c>
      <c r="E20" s="133">
        <v>1</v>
      </c>
      <c r="F20" s="131" t="s">
        <v>180</v>
      </c>
      <c r="G20" s="134">
        <v>6</v>
      </c>
      <c r="H20" s="134">
        <f>SUMIFS(RecipeCostCalculator[COST],RecipeCostCalculator[READY PRODUCT],ReadytouseProducts!$D20)</f>
        <v>3.4489639814814814</v>
      </c>
      <c r="I20" s="135">
        <f>IFERROR(ReadytouseProducts!$H20/ReadytouseProducts!$G20, "0%")</f>
        <v>0.57482733024691357</v>
      </c>
      <c r="J20"/>
    </row>
    <row r="21" spans="1:10" ht="180" customHeight="1">
      <c r="A21" s="124">
        <v>20</v>
      </c>
      <c r="B21" s="125" t="str">
        <f>UPPER(LEFT(ReadytouseProducts!$D21,3)&amp;ReadytouseProducts!$A21)</f>
        <v>SAN20</v>
      </c>
      <c r="C21" s="125" t="s">
        <v>344</v>
      </c>
      <c r="D21" s="126" t="s">
        <v>181</v>
      </c>
      <c r="E21" s="127">
        <v>1</v>
      </c>
      <c r="F21" s="125" t="s">
        <v>180</v>
      </c>
      <c r="G21" s="128">
        <v>6</v>
      </c>
      <c r="H21" s="128">
        <f>SUMIFS(RecipeCostCalculator[COST],RecipeCostCalculator[READY PRODUCT],ReadytouseProducts!$D21)</f>
        <v>1.8795012841000305</v>
      </c>
      <c r="I21" s="129">
        <f>IFERROR(ReadytouseProducts!$H21/ReadytouseProducts!$G21, "0%")</f>
        <v>0.31325021401667175</v>
      </c>
      <c r="J21"/>
    </row>
    <row r="22" spans="1:10" ht="180" customHeight="1">
      <c r="A22" s="130">
        <v>21</v>
      </c>
      <c r="B22" s="131" t="str">
        <f>UPPER(LEFT(ReadytouseProducts!$D22,3)&amp;ReadytouseProducts!$A22)</f>
        <v>SAN21</v>
      </c>
      <c r="C22" s="131" t="s">
        <v>344</v>
      </c>
      <c r="D22" s="132" t="s">
        <v>191</v>
      </c>
      <c r="E22" s="133">
        <v>1</v>
      </c>
      <c r="F22" s="131" t="s">
        <v>180</v>
      </c>
      <c r="G22" s="134">
        <v>7</v>
      </c>
      <c r="H22" s="134">
        <f>SUMIFS(RecipeCostCalculator[COST],RecipeCostCalculator[READY PRODUCT],ReadytouseProducts!$D22)</f>
        <v>2.0090067864923746</v>
      </c>
      <c r="I22" s="135">
        <f>IFERROR(ReadytouseProducts!$H22/ReadytouseProducts!$G22, "0%")</f>
        <v>0.28700096949891069</v>
      </c>
      <c r="J22"/>
    </row>
    <row r="23" spans="1:10" ht="180" customHeight="1">
      <c r="A23" s="124">
        <v>22</v>
      </c>
      <c r="B23" s="125" t="str">
        <f>UPPER(LEFT(ReadytouseProducts!$D23,3)&amp;ReadytouseProducts!$A23)</f>
        <v>SAN22</v>
      </c>
      <c r="C23" s="125" t="s">
        <v>344</v>
      </c>
      <c r="D23" s="126" t="s">
        <v>332</v>
      </c>
      <c r="E23" s="127">
        <v>1</v>
      </c>
      <c r="F23" s="125" t="s">
        <v>180</v>
      </c>
      <c r="G23" s="128">
        <v>5</v>
      </c>
      <c r="H23" s="128">
        <f>SUMIFS(RecipeCostCalculator[COST],RecipeCostCalculator[READY PRODUCT],ReadytouseProducts!$D23)</f>
        <v>1.1751492458761283</v>
      </c>
      <c r="I23" s="129">
        <f>IFERROR(ReadytouseProducts!$H23/ReadytouseProducts!$G23, "0%")</f>
        <v>0.23502984917522568</v>
      </c>
      <c r="J23"/>
    </row>
    <row r="24" spans="1:10" ht="180" customHeight="1">
      <c r="A24" s="130">
        <v>23</v>
      </c>
      <c r="B24" s="131" t="str">
        <f>UPPER(LEFT(ReadytouseProducts!$D24,3)&amp;ReadytouseProducts!$A24)</f>
        <v>NUG23</v>
      </c>
      <c r="C24" s="131" t="s">
        <v>342</v>
      </c>
      <c r="D24" s="132" t="s">
        <v>20</v>
      </c>
      <c r="E24" s="133">
        <v>1</v>
      </c>
      <c r="F24" s="131" t="s">
        <v>180</v>
      </c>
      <c r="G24" s="134">
        <v>5</v>
      </c>
      <c r="H24" s="134">
        <f>SUMIFS(RecipeCostCalculator[COST],RecipeCostCalculator[READY PRODUCT],ReadytouseProducts!$D24)</f>
        <v>2.3927515873015874</v>
      </c>
      <c r="I24" s="135">
        <f>IFERROR(ReadytouseProducts!$H24/ReadytouseProducts!$G24, "0%")</f>
        <v>0.47855031746031751</v>
      </c>
      <c r="J24"/>
    </row>
    <row r="25" spans="1:10" ht="180" customHeight="1">
      <c r="A25" s="124">
        <v>24</v>
      </c>
      <c r="B25" s="125" t="str">
        <f>UPPER(LEFT(ReadytouseProducts!$D25,3)&amp;ReadytouseProducts!$A25)</f>
        <v>PRO24</v>
      </c>
      <c r="C25" s="125" t="s">
        <v>345</v>
      </c>
      <c r="D25" s="126" t="s">
        <v>182</v>
      </c>
      <c r="E25" s="127">
        <v>1</v>
      </c>
      <c r="F25" s="125" t="s">
        <v>180</v>
      </c>
      <c r="G25" s="128">
        <v>6</v>
      </c>
      <c r="H25" s="128">
        <f>SUMIFS(RecipeCostCalculator[COST],RecipeCostCalculator[READY PRODUCT],ReadytouseProducts!$D25)</f>
        <v>3.2636980003931395</v>
      </c>
      <c r="I25" s="129">
        <f>IFERROR(ReadytouseProducts!$H25/ReadytouseProducts!$G25, "0%")</f>
        <v>0.54394966673218992</v>
      </c>
      <c r="J25"/>
    </row>
    <row r="26" spans="1:10" ht="180" customHeight="1">
      <c r="A26" s="130">
        <v>25</v>
      </c>
      <c r="B26" s="131" t="str">
        <f>UPPER(LEFT(ReadytouseProducts!$D26,3)&amp;ReadytouseProducts!$A26)</f>
        <v>PRO25</v>
      </c>
      <c r="C26" s="131" t="s">
        <v>345</v>
      </c>
      <c r="D26" s="132" t="s">
        <v>183</v>
      </c>
      <c r="E26" s="133">
        <v>1</v>
      </c>
      <c r="F26" s="131" t="s">
        <v>180</v>
      </c>
      <c r="G26" s="134">
        <v>5.5</v>
      </c>
      <c r="H26" s="134">
        <f>SUMIFS(RecipeCostCalculator[COST],RecipeCostCalculator[READY PRODUCT],ReadytouseProducts!$D26)</f>
        <v>3.1223859703179522</v>
      </c>
      <c r="I26" s="135">
        <f>IFERROR(ReadytouseProducts!$H26/ReadytouseProducts!$G26, "0%")</f>
        <v>0.56770654005780952</v>
      </c>
      <c r="J26"/>
    </row>
    <row r="27" spans="1:10" ht="180" customHeight="1">
      <c r="A27" s="124">
        <v>26</v>
      </c>
      <c r="B27" s="125" t="str">
        <f>UPPER(LEFT(ReadytouseProducts!$D27,3)&amp;ReadytouseProducts!$A27)</f>
        <v>PRO26</v>
      </c>
      <c r="C27" s="125" t="s">
        <v>345</v>
      </c>
      <c r="D27" s="126" t="s">
        <v>188</v>
      </c>
      <c r="E27" s="127">
        <v>1</v>
      </c>
      <c r="F27" s="125" t="s">
        <v>180</v>
      </c>
      <c r="G27" s="128">
        <v>5</v>
      </c>
      <c r="H27" s="128">
        <f>SUMIFS(RecipeCostCalculator[COST],RecipeCostCalculator[READY PRODUCT],ReadytouseProducts!$D27)</f>
        <v>2.6023859703179517</v>
      </c>
      <c r="I27" s="129">
        <f>IFERROR(ReadytouseProducts!$H27/ReadytouseProducts!$G27, "0%")</f>
        <v>0.52047719406359039</v>
      </c>
      <c r="J27"/>
    </row>
    <row r="28" spans="1:10" ht="180" customHeight="1">
      <c r="A28" s="130">
        <v>27</v>
      </c>
      <c r="B28" s="131" t="str">
        <f>UPPER(LEFT(ReadytouseProducts!$D28,3)&amp;ReadytouseProducts!$A28)</f>
        <v>PRO27</v>
      </c>
      <c r="C28" s="131" t="s">
        <v>345</v>
      </c>
      <c r="D28" s="132" t="s">
        <v>195</v>
      </c>
      <c r="E28" s="133">
        <v>1</v>
      </c>
      <c r="F28" s="131" t="s">
        <v>180</v>
      </c>
      <c r="G28" s="134">
        <v>6</v>
      </c>
      <c r="H28" s="134">
        <f>SUMIFS(RecipeCostCalculator[COST],RecipeCostCalculator[READY PRODUCT],ReadytouseProducts!$D28)</f>
        <v>1.7906549387420758</v>
      </c>
      <c r="I28" s="135">
        <f>IFERROR(ReadytouseProducts!$H28/ReadytouseProducts!$G28, "0%")</f>
        <v>0.29844248979034599</v>
      </c>
      <c r="J28"/>
    </row>
  </sheetData>
  <printOptions horizontalCentered="1"/>
  <pageMargins left="0.25" right="0.25" top="1" bottom="0.5" header="0.05" footer="0.3"/>
  <pageSetup paperSize="9" scale="55" fitToHeight="7" orientation="portrait" r:id="rId1"/>
  <headerFooter>
    <oddHeader>&amp;L&amp;G&amp;C&amp;"Roboto,Bold"&amp;16&amp;K283618
Ready_to_Use_Products&amp;R&amp;G</oddHeader>
    <oddFooter>&amp;L&amp;"Roboto,Bold"&amp;14&amp;K283618@Excel World 2020. All rights reserved&amp;R&amp;"Roboto,Bold"&amp;14&amp;P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69A47-5C69-47D1-9BF9-726886059C5D}">
  <sheetPr codeName="Sheet4">
    <tabColor theme="9" tint="-0.249977111117893"/>
    <pageSetUpPr fitToPage="1"/>
  </sheetPr>
  <dimension ref="A1:AG128"/>
  <sheetViews>
    <sheetView showGridLines="0" zoomScale="80" zoomScaleNormal="80" workbookViewId="0">
      <pane ySplit="1" topLeftCell="A2" activePane="bottomLeft" state="frozen"/>
      <selection activeCell="J11" sqref="J11"/>
      <selection pane="bottomLeft" activeCell="E16" sqref="E16"/>
    </sheetView>
  </sheetViews>
  <sheetFormatPr defaultColWidth="8.77734375" defaultRowHeight="13.2"/>
  <cols>
    <col min="1" max="1" width="7.44140625" style="27" bestFit="1" customWidth="1"/>
    <col min="2" max="2" width="14" style="28" customWidth="1"/>
    <col min="3" max="3" width="28" style="28" bestFit="1" customWidth="1"/>
    <col min="4" max="4" width="12.5546875" style="27" bestFit="1" customWidth="1"/>
    <col min="5" max="5" width="13.21875" style="34" customWidth="1"/>
    <col min="6" max="6" width="15.44140625" style="28" bestFit="1" customWidth="1"/>
    <col min="7" max="7" width="35.77734375" style="28" customWidth="1"/>
    <col min="8" max="33" width="12.21875" style="28" bestFit="1" customWidth="1"/>
    <col min="34" max="16384" width="8.77734375" style="28"/>
  </cols>
  <sheetData>
    <row r="1" spans="1:33" s="27" customFormat="1" ht="33.450000000000003" customHeight="1">
      <c r="A1" s="27" t="s">
        <v>174</v>
      </c>
      <c r="B1" s="27" t="s">
        <v>322</v>
      </c>
      <c r="C1" s="27" t="s">
        <v>170</v>
      </c>
      <c r="D1" s="27" t="s">
        <v>319</v>
      </c>
      <c r="E1" s="33" t="s">
        <v>320</v>
      </c>
      <c r="F1" s="27" t="s">
        <v>321</v>
      </c>
    </row>
    <row r="2" spans="1:33" ht="15" customHeight="1">
      <c r="A2" s="27">
        <v>1</v>
      </c>
      <c r="B2" s="28" t="str">
        <f>UPPER(LEFT(Ingredients[[#This Row],[INGREDIENTS]],3)&amp;Ingredients[[#This Row],['#]])</f>
        <v>APP1</v>
      </c>
      <c r="C2" s="28" t="s">
        <v>247</v>
      </c>
      <c r="D2" s="27" t="s">
        <v>323</v>
      </c>
      <c r="E2" s="29">
        <v>2</v>
      </c>
    </row>
    <row r="3" spans="1:33" ht="15" customHeight="1">
      <c r="A3" s="27">
        <v>2</v>
      </c>
      <c r="B3" s="28" t="str">
        <f>UPPER(LEFT(Ingredients[[#This Row],[INGREDIENTS]],3)&amp;Ingredients[[#This Row],['#]])</f>
        <v>SPA2</v>
      </c>
      <c r="C3" s="28" t="s">
        <v>250</v>
      </c>
      <c r="D3" s="27" t="s">
        <v>323</v>
      </c>
      <c r="E3" s="29">
        <v>0.95</v>
      </c>
      <c r="F3" s="30"/>
      <c r="H3" s="30"/>
      <c r="I3" s="30"/>
      <c r="J3" s="30"/>
      <c r="K3" s="30"/>
      <c r="L3" s="30"/>
      <c r="M3" s="30"/>
      <c r="N3" s="30"/>
      <c r="O3" s="30"/>
      <c r="P3" s="30"/>
      <c r="Q3" s="30"/>
      <c r="R3" s="30"/>
      <c r="S3" s="30"/>
      <c r="T3" s="30"/>
      <c r="U3" s="30"/>
      <c r="V3" s="30"/>
      <c r="W3" s="30"/>
      <c r="X3" s="30"/>
      <c r="Y3" s="30"/>
      <c r="Z3" s="30"/>
      <c r="AA3" s="30"/>
      <c r="AB3" s="30"/>
      <c r="AC3" s="30"/>
      <c r="AD3" s="30"/>
      <c r="AE3" s="30"/>
      <c r="AF3" s="30"/>
      <c r="AG3" s="30"/>
    </row>
    <row r="4" spans="1:33" ht="15" customHeight="1">
      <c r="A4" s="27">
        <v>3</v>
      </c>
      <c r="B4" s="28" t="str">
        <f>UPPER(LEFT(Ingredients[[#This Row],[INGREDIENTS]],3)&amp;Ingredients[[#This Row],['#]])</f>
        <v>AVO3</v>
      </c>
      <c r="C4" s="28" t="s">
        <v>198</v>
      </c>
      <c r="D4" s="27" t="s">
        <v>323</v>
      </c>
      <c r="E4" s="29">
        <v>9.4849999999999994</v>
      </c>
    </row>
    <row r="5" spans="1:33" ht="15" customHeight="1">
      <c r="A5" s="27">
        <v>4</v>
      </c>
      <c r="B5" s="28" t="str">
        <f>UPPER(LEFT(Ingredients[[#This Row],[INGREDIENTS]],3)&amp;Ingredients[[#This Row],['#]])</f>
        <v>ICE4</v>
      </c>
      <c r="C5" s="28" t="s">
        <v>315</v>
      </c>
      <c r="D5" s="27" t="s">
        <v>323</v>
      </c>
      <c r="E5" s="29">
        <v>2.5575000000000001</v>
      </c>
    </row>
    <row r="6" spans="1:33" ht="15" customHeight="1">
      <c r="A6" s="27">
        <v>5</v>
      </c>
      <c r="B6" s="28" t="str">
        <f>UPPER(LEFT(Ingredients[[#This Row],[INGREDIENTS]],3)&amp;Ingredients[[#This Row],['#]])</f>
        <v>CHI5</v>
      </c>
      <c r="C6" s="28" t="s">
        <v>311</v>
      </c>
      <c r="D6" s="27" t="s">
        <v>323</v>
      </c>
      <c r="E6" s="29">
        <v>5.38</v>
      </c>
    </row>
    <row r="7" spans="1:33" ht="15" customHeight="1">
      <c r="A7" s="27">
        <v>6</v>
      </c>
      <c r="B7" s="28" t="str">
        <f>UPPER(LEFT(Ingredients[[#This Row],[INGREDIENTS]],3)&amp;Ingredients[[#This Row],['#]])</f>
        <v>PEE6</v>
      </c>
      <c r="C7" s="28" t="s">
        <v>199</v>
      </c>
      <c r="D7" s="27" t="s">
        <v>323</v>
      </c>
      <c r="E7" s="29">
        <v>0</v>
      </c>
    </row>
    <row r="8" spans="1:33" ht="15" customHeight="1">
      <c r="A8" s="27">
        <v>7</v>
      </c>
      <c r="B8" s="28" t="str">
        <f>UPPER(LEFT(Ingredients[[#This Row],[INGREDIENTS]],3)&amp;Ingredients[[#This Row],['#]])</f>
        <v>EGG7</v>
      </c>
      <c r="C8" s="28" t="s">
        <v>200</v>
      </c>
      <c r="D8" s="27" t="s">
        <v>323</v>
      </c>
      <c r="E8" s="29">
        <v>2.6130000000000004</v>
      </c>
    </row>
    <row r="9" spans="1:33" ht="15" customHeight="1">
      <c r="A9" s="27">
        <v>8</v>
      </c>
      <c r="B9" s="28" t="str">
        <f>UPPER(LEFT(Ingredients[[#This Row],[INGREDIENTS]],3)&amp;Ingredients[[#This Row],['#]])</f>
        <v>CAP8</v>
      </c>
      <c r="C9" s="28" t="s">
        <v>325</v>
      </c>
      <c r="D9" s="27" t="s">
        <v>323</v>
      </c>
      <c r="E9" s="29">
        <v>15</v>
      </c>
    </row>
    <row r="10" spans="1:33" ht="15" customHeight="1">
      <c r="A10" s="27">
        <v>9</v>
      </c>
      <c r="B10" s="28" t="str">
        <f>UPPER(LEFT(Ingredients[[#This Row],[INGREDIENTS]],3)&amp;Ingredients[[#This Row],['#]])</f>
        <v>HON9</v>
      </c>
      <c r="C10" s="28" t="s">
        <v>201</v>
      </c>
      <c r="D10" s="27" t="s">
        <v>323</v>
      </c>
      <c r="E10" s="29">
        <v>3.1</v>
      </c>
    </row>
    <row r="11" spans="1:33" ht="15" customHeight="1">
      <c r="A11" s="27">
        <v>10</v>
      </c>
      <c r="B11" s="28" t="str">
        <f>UPPER(LEFT(Ingredients[[#This Row],[INGREDIENTS]],3)&amp;Ingredients[[#This Row],['#]])</f>
        <v>BUL10</v>
      </c>
      <c r="C11" s="28" t="s">
        <v>202</v>
      </c>
      <c r="D11" s="27" t="s">
        <v>323</v>
      </c>
      <c r="E11" s="29">
        <v>3.222</v>
      </c>
    </row>
    <row r="12" spans="1:33" ht="15" customHeight="1">
      <c r="A12" s="27">
        <v>11</v>
      </c>
      <c r="B12" s="28" t="str">
        <f>UPPER(LEFT(Ingredients[[#This Row],[INGREDIENTS]],3)&amp;Ingredients[[#This Row],['#]])</f>
        <v>COR11</v>
      </c>
      <c r="C12" s="28" t="s">
        <v>314</v>
      </c>
      <c r="D12" s="27" t="s">
        <v>323</v>
      </c>
      <c r="E12" s="29">
        <v>5.0599999999999996</v>
      </c>
    </row>
    <row r="13" spans="1:33" ht="15" customHeight="1">
      <c r="A13" s="27">
        <v>12</v>
      </c>
      <c r="B13" s="28" t="str">
        <f>UPPER(LEFT(Ingredients[[#This Row],[INGREDIENTS]],3)&amp;Ingredients[[#This Row],['#]])</f>
        <v>MUS12</v>
      </c>
      <c r="C13" s="28" t="s">
        <v>248</v>
      </c>
      <c r="D13" s="27" t="s">
        <v>323</v>
      </c>
      <c r="E13" s="29">
        <v>75</v>
      </c>
    </row>
    <row r="14" spans="1:33" ht="15" customHeight="1">
      <c r="A14" s="27">
        <v>13</v>
      </c>
      <c r="B14" s="28" t="str">
        <f>UPPER(LEFT(Ingredients[[#This Row],[INGREDIENTS]],3)&amp;Ingredients[[#This Row],['#]])</f>
        <v>MEA13</v>
      </c>
      <c r="C14" s="28" t="s">
        <v>249</v>
      </c>
      <c r="D14" s="27" t="s">
        <v>323</v>
      </c>
      <c r="E14" s="29">
        <v>28</v>
      </c>
    </row>
    <row r="15" spans="1:33" ht="15" customHeight="1">
      <c r="A15" s="27">
        <v>14</v>
      </c>
      <c r="B15" s="28" t="str">
        <f>UPPER(LEFT(Ingredients[[#This Row],[INGREDIENTS]],3)&amp;Ingredients[[#This Row],['#]])</f>
        <v>CUM14</v>
      </c>
      <c r="C15" s="28" t="s">
        <v>251</v>
      </c>
      <c r="D15" s="27" t="s">
        <v>323</v>
      </c>
      <c r="E15" s="29">
        <v>0</v>
      </c>
    </row>
    <row r="16" spans="1:33" ht="15" customHeight="1">
      <c r="A16" s="27">
        <v>15</v>
      </c>
      <c r="B16" s="28" t="str">
        <f>UPPER(LEFT(Ingredients[[#This Row],[INGREDIENTS]],3)&amp;Ingredients[[#This Row],['#]])</f>
        <v>BON15</v>
      </c>
      <c r="C16" s="28" t="s">
        <v>252</v>
      </c>
      <c r="D16" s="27" t="s">
        <v>323</v>
      </c>
      <c r="E16" s="29">
        <v>13</v>
      </c>
    </row>
    <row r="17" spans="1:5" ht="15" customHeight="1">
      <c r="A17" s="27">
        <v>16</v>
      </c>
      <c r="B17" s="28" t="str">
        <f>UPPER(LEFT(Ingredients[[#This Row],[INGREDIENTS]],3)&amp;Ingredients[[#This Row],['#]])</f>
        <v>CIN16</v>
      </c>
      <c r="C17" s="28" t="s">
        <v>203</v>
      </c>
      <c r="D17" s="27" t="s">
        <v>323</v>
      </c>
      <c r="E17" s="29">
        <v>0</v>
      </c>
    </row>
    <row r="18" spans="1:5" ht="15" customHeight="1">
      <c r="A18" s="27">
        <v>17</v>
      </c>
      <c r="B18" s="28" t="str">
        <f>UPPER(LEFT(Ingredients[[#This Row],[INGREDIENTS]],3)&amp;Ingredients[[#This Row],['#]])</f>
        <v>BAY17</v>
      </c>
      <c r="C18" s="28" t="s">
        <v>204</v>
      </c>
      <c r="D18" s="27" t="s">
        <v>323</v>
      </c>
      <c r="E18" s="29">
        <v>0</v>
      </c>
    </row>
    <row r="19" spans="1:5" ht="15" customHeight="1">
      <c r="A19" s="27">
        <v>18</v>
      </c>
      <c r="B19" s="28" t="str">
        <f>UPPER(LEFT(Ingredients[[#This Row],[INGREDIENTS]],3)&amp;Ingredients[[#This Row],['#]])</f>
        <v>SAL18</v>
      </c>
      <c r="C19" s="28" t="s">
        <v>205</v>
      </c>
      <c r="D19" s="27" t="s">
        <v>323</v>
      </c>
      <c r="E19" s="29">
        <v>0.44000000000000011</v>
      </c>
    </row>
    <row r="20" spans="1:5" ht="15" customHeight="1">
      <c r="A20" s="27">
        <v>19</v>
      </c>
      <c r="B20" s="28" t="str">
        <f>UPPER(LEFT(Ingredients[[#This Row],[INGREDIENTS]],3)&amp;Ingredients[[#This Row],['#]])</f>
        <v>DRI19</v>
      </c>
      <c r="C20" s="28" t="s">
        <v>253</v>
      </c>
      <c r="D20" s="27" t="s">
        <v>323</v>
      </c>
      <c r="E20" s="29">
        <v>9</v>
      </c>
    </row>
    <row r="21" spans="1:5" ht="15" customHeight="1">
      <c r="A21" s="27">
        <v>20</v>
      </c>
      <c r="B21" s="28" t="str">
        <f>UPPER(LEFT(Ingredients[[#This Row],[INGREDIENTS]],3)&amp;Ingredients[[#This Row],['#]])</f>
        <v>FRE20</v>
      </c>
      <c r="C21" s="28" t="s">
        <v>254</v>
      </c>
      <c r="D21" s="27" t="s">
        <v>323</v>
      </c>
      <c r="E21" s="29">
        <v>3.1</v>
      </c>
    </row>
    <row r="22" spans="1:5" ht="15" customHeight="1">
      <c r="A22" s="27">
        <v>21</v>
      </c>
      <c r="B22" s="28" t="str">
        <f>UPPER(LEFT(Ingredients[[#This Row],[INGREDIENTS]],3)&amp;Ingredients[[#This Row],['#]])</f>
        <v>MUS21</v>
      </c>
      <c r="C22" s="28" t="s">
        <v>255</v>
      </c>
      <c r="D22" s="27" t="s">
        <v>323</v>
      </c>
      <c r="E22" s="29">
        <v>4.9366666666666665</v>
      </c>
    </row>
    <row r="23" spans="1:5" ht="15" customHeight="1">
      <c r="A23" s="27">
        <v>22</v>
      </c>
      <c r="B23" s="28" t="str">
        <f>UPPER(LEFT(Ingredients[[#This Row],[INGREDIENTS]],3)&amp;Ingredients[[#This Row],['#]])</f>
        <v>GRE22</v>
      </c>
      <c r="C23" s="28" t="s">
        <v>256</v>
      </c>
      <c r="D23" s="27" t="s">
        <v>180</v>
      </c>
      <c r="E23" s="29">
        <v>0.18458333333333332</v>
      </c>
    </row>
    <row r="24" spans="1:5" ht="15" customHeight="1">
      <c r="A24" s="27">
        <v>23</v>
      </c>
      <c r="B24" s="28" t="str">
        <f>UPPER(LEFT(Ingredients[[#This Row],[INGREDIENTS]],3)&amp;Ingredients[[#This Row],['#]])</f>
        <v>SAN23</v>
      </c>
      <c r="C24" s="28" t="s">
        <v>257</v>
      </c>
      <c r="D24" s="27" t="s">
        <v>180</v>
      </c>
      <c r="E24" s="29">
        <v>2.64</v>
      </c>
    </row>
    <row r="25" spans="1:5" ht="15" customHeight="1">
      <c r="A25" s="27">
        <v>24</v>
      </c>
      <c r="B25" s="28" t="str">
        <f>UPPER(LEFT(Ingredients[[#This Row],[INGREDIENTS]],3)&amp;Ingredients[[#This Row],['#]])</f>
        <v>COC24</v>
      </c>
      <c r="C25" s="28" t="s">
        <v>206</v>
      </c>
      <c r="D25" s="27" t="s">
        <v>323</v>
      </c>
      <c r="E25" s="29">
        <v>0</v>
      </c>
    </row>
    <row r="26" spans="1:5" ht="15" customHeight="1">
      <c r="A26" s="27">
        <v>25</v>
      </c>
      <c r="B26" s="28" t="str">
        <f>UPPER(LEFT(Ingredients[[#This Row],[INGREDIENTS]],3)&amp;Ingredients[[#This Row],['#]])</f>
        <v>PUM25</v>
      </c>
      <c r="C26" s="28" t="s">
        <v>207</v>
      </c>
      <c r="D26" s="27" t="s">
        <v>323</v>
      </c>
      <c r="E26" s="29">
        <v>0.80285714285714282</v>
      </c>
    </row>
    <row r="27" spans="1:5" ht="15" customHeight="1">
      <c r="A27" s="27">
        <v>26</v>
      </c>
      <c r="B27" s="28" t="str">
        <f>UPPER(LEFT(Ingredients[[#This Row],[INGREDIENTS]],3)&amp;Ingredients[[#This Row],['#]])</f>
        <v>LET26</v>
      </c>
      <c r="C27" s="28" t="s">
        <v>208</v>
      </c>
      <c r="D27" s="27" t="s">
        <v>180</v>
      </c>
      <c r="E27" s="29">
        <v>0.3</v>
      </c>
    </row>
    <row r="28" spans="1:5" ht="15" customHeight="1">
      <c r="A28" s="27">
        <v>27</v>
      </c>
      <c r="B28" s="28" t="str">
        <f>UPPER(LEFT(Ingredients[[#This Row],[INGREDIENTS]],3)&amp;Ingredients[[#This Row],['#]])</f>
        <v>SAL27</v>
      </c>
      <c r="C28" s="28" t="s">
        <v>258</v>
      </c>
      <c r="D28" s="27" t="s">
        <v>323</v>
      </c>
      <c r="E28" s="29">
        <v>26</v>
      </c>
    </row>
    <row r="29" spans="1:5" ht="15" customHeight="1">
      <c r="A29" s="27">
        <v>28</v>
      </c>
      <c r="B29" s="28" t="str">
        <f>UPPER(LEFT(Ingredients[[#This Row],[INGREDIENTS]],3)&amp;Ingredients[[#This Row],['#]])</f>
        <v>THY28</v>
      </c>
      <c r="C29" s="28" t="s">
        <v>209</v>
      </c>
      <c r="D29" s="27" t="s">
        <v>323</v>
      </c>
      <c r="E29" s="29">
        <v>12</v>
      </c>
    </row>
    <row r="30" spans="1:5" ht="15" customHeight="1">
      <c r="A30" s="27">
        <v>29</v>
      </c>
      <c r="B30" s="28" t="str">
        <f>UPPER(LEFT(Ingredients[[#This Row],[INGREDIENTS]],3)&amp;Ingredients[[#This Row],['#]])</f>
        <v>CAB29</v>
      </c>
      <c r="C30" s="28" t="s">
        <v>210</v>
      </c>
      <c r="D30" s="27" t="s">
        <v>323</v>
      </c>
      <c r="E30" s="29">
        <v>0.4</v>
      </c>
    </row>
    <row r="31" spans="1:5" ht="15" customHeight="1">
      <c r="A31" s="27">
        <v>30</v>
      </c>
      <c r="B31" s="28" t="str">
        <f>UPPER(LEFT(Ingredients[[#This Row],[INGREDIENTS]],3)&amp;Ingredients[[#This Row],['#]])</f>
        <v>BUT30</v>
      </c>
      <c r="C31" s="28" t="s">
        <v>259</v>
      </c>
      <c r="D31" s="27" t="s">
        <v>323</v>
      </c>
      <c r="E31" s="29">
        <v>4.585</v>
      </c>
    </row>
    <row r="32" spans="1:5" ht="15" customHeight="1">
      <c r="A32" s="27">
        <v>31</v>
      </c>
      <c r="B32" s="28" t="str">
        <f>UPPER(LEFT(Ingredients[[#This Row],[INGREDIENTS]],3)&amp;Ingredients[[#This Row],['#]])</f>
        <v>CEL31</v>
      </c>
      <c r="C32" s="28" t="s">
        <v>260</v>
      </c>
      <c r="D32" s="27" t="s">
        <v>323</v>
      </c>
      <c r="E32" s="29">
        <v>4.05</v>
      </c>
    </row>
    <row r="33" spans="1:5" ht="15" customHeight="1">
      <c r="A33" s="27">
        <v>32</v>
      </c>
      <c r="B33" s="28" t="str">
        <f>UPPER(LEFT(Ingredients[[#This Row],[INGREDIENTS]],3)&amp;Ingredients[[#This Row],['#]])</f>
        <v>CUR32</v>
      </c>
      <c r="C33" s="28" t="s">
        <v>211</v>
      </c>
      <c r="D33" s="27" t="s">
        <v>323</v>
      </c>
      <c r="E33" s="29">
        <v>2.93</v>
      </c>
    </row>
    <row r="34" spans="1:5" ht="15" customHeight="1">
      <c r="A34" s="27">
        <v>33</v>
      </c>
      <c r="B34" s="28" t="str">
        <f>UPPER(LEFT(Ingredients[[#This Row],[INGREDIENTS]],3)&amp;Ingredients[[#This Row],['#]])</f>
        <v>KET33</v>
      </c>
      <c r="C34" s="28" t="s">
        <v>212</v>
      </c>
      <c r="D34" s="27" t="s">
        <v>323</v>
      </c>
      <c r="E34" s="29">
        <v>3.7050000000000005</v>
      </c>
    </row>
    <row r="35" spans="1:5" ht="15" customHeight="1">
      <c r="A35" s="27">
        <v>34</v>
      </c>
      <c r="B35" s="28" t="str">
        <f>UPPER(LEFT(Ingredients[[#This Row],[INGREDIENTS]],3)&amp;Ingredients[[#This Row],['#]])</f>
        <v>BAR34</v>
      </c>
      <c r="C35" s="28" t="s">
        <v>310</v>
      </c>
      <c r="D35" s="27" t="s">
        <v>323</v>
      </c>
      <c r="E35" s="29">
        <v>1.1380000000000001</v>
      </c>
    </row>
    <row r="36" spans="1:5" ht="15" customHeight="1">
      <c r="A36" s="27">
        <v>35</v>
      </c>
      <c r="B36" s="28" t="str">
        <f>UPPER(LEFT(Ingredients[[#This Row],[INGREDIENTS]],3)&amp;Ingredients[[#This Row],['#]])</f>
        <v>VEG35</v>
      </c>
      <c r="C36" s="28" t="s">
        <v>262</v>
      </c>
      <c r="D36" s="27" t="s">
        <v>323</v>
      </c>
      <c r="E36" s="29">
        <v>16</v>
      </c>
    </row>
    <row r="37" spans="1:5" ht="15" customHeight="1">
      <c r="A37" s="27">
        <v>36</v>
      </c>
      <c r="B37" s="28" t="str">
        <f>UPPER(LEFT(Ingredients[[#This Row],[INGREDIENTS]],3)&amp;Ingredients[[#This Row],['#]])</f>
        <v>CHI36</v>
      </c>
      <c r="C37" s="28" t="s">
        <v>312</v>
      </c>
      <c r="D37" s="27" t="s">
        <v>323</v>
      </c>
      <c r="E37" s="29">
        <v>11.18</v>
      </c>
    </row>
    <row r="38" spans="1:5" ht="15" customHeight="1">
      <c r="A38" s="27">
        <v>37</v>
      </c>
      <c r="B38" s="28" t="str">
        <f>UPPER(LEFT(Ingredients[[#This Row],[INGREDIENTS]],3)&amp;Ingredients[[#This Row],['#]])</f>
        <v>CAR37</v>
      </c>
      <c r="C38" s="28" t="s">
        <v>263</v>
      </c>
      <c r="D38" s="27" t="s">
        <v>323</v>
      </c>
      <c r="E38" s="29">
        <v>0.84719999999999995</v>
      </c>
    </row>
    <row r="39" spans="1:5" ht="15" customHeight="1">
      <c r="A39" s="27">
        <v>38</v>
      </c>
      <c r="B39" s="28" t="str">
        <f>UPPER(LEFT(Ingredients[[#This Row],[INGREDIENTS]],3)&amp;Ingredients[[#This Row],['#]])</f>
        <v>SHR38</v>
      </c>
      <c r="C39" s="28" t="s">
        <v>264</v>
      </c>
      <c r="D39" s="27" t="s">
        <v>323</v>
      </c>
      <c r="E39" s="29">
        <v>25</v>
      </c>
    </row>
    <row r="40" spans="1:5" ht="15" customHeight="1">
      <c r="A40" s="27">
        <v>39</v>
      </c>
      <c r="B40" s="28" t="str">
        <f>UPPER(LEFT(Ingredients[[#This Row],[INGREDIENTS]],3)&amp;Ingredients[[#This Row],['#]])</f>
        <v>SES39</v>
      </c>
      <c r="C40" s="28" t="s">
        <v>265</v>
      </c>
      <c r="D40" s="27" t="s">
        <v>323</v>
      </c>
      <c r="E40" s="29">
        <v>6</v>
      </c>
    </row>
    <row r="41" spans="1:5" ht="15" customHeight="1">
      <c r="A41" s="27">
        <v>40</v>
      </c>
      <c r="B41" s="28" t="str">
        <f>UPPER(LEFT(Ingredients[[#This Row],[INGREDIENTS]],3)&amp;Ingredients[[#This Row],['#]])</f>
        <v>SES40</v>
      </c>
      <c r="C41" s="28" t="s">
        <v>213</v>
      </c>
      <c r="D41" s="27" t="s">
        <v>324</v>
      </c>
      <c r="E41" s="29">
        <v>19.61</v>
      </c>
    </row>
    <row r="42" spans="1:5" ht="15" customHeight="1">
      <c r="A42" s="27">
        <v>41</v>
      </c>
      <c r="B42" s="28" t="str">
        <f>UPPER(LEFT(Ingredients[[#This Row],[INGREDIENTS]],3)&amp;Ingredients[[#This Row],['#]])</f>
        <v>LAV41</v>
      </c>
      <c r="C42" s="28" t="s">
        <v>266</v>
      </c>
      <c r="D42" s="27" t="s">
        <v>180</v>
      </c>
      <c r="E42" s="29">
        <v>0.74</v>
      </c>
    </row>
    <row r="43" spans="1:5" ht="15" customHeight="1">
      <c r="A43" s="27">
        <v>42</v>
      </c>
      <c r="B43" s="28" t="str">
        <f>UPPER(LEFT(Ingredients[[#This Row],[INGREDIENTS]],3)&amp;Ingredients[[#This Row],['#]])</f>
        <v>ESP42</v>
      </c>
      <c r="C43" s="28" t="s">
        <v>267</v>
      </c>
      <c r="D43" s="27" t="s">
        <v>323</v>
      </c>
      <c r="E43" s="29">
        <v>44.095714285714287</v>
      </c>
    </row>
    <row r="44" spans="1:5" ht="15" customHeight="1">
      <c r="A44" s="27">
        <v>43</v>
      </c>
      <c r="B44" s="28" t="str">
        <f>UPPER(LEFT(Ingredients[[#This Row],[INGREDIENTS]],3)&amp;Ingredients[[#This Row],['#]])</f>
        <v>LEM43</v>
      </c>
      <c r="C44" s="28" t="s">
        <v>214</v>
      </c>
      <c r="D44" s="27" t="s">
        <v>180</v>
      </c>
      <c r="E44" s="29">
        <v>0.29999999999999993</v>
      </c>
    </row>
    <row r="45" spans="1:5" ht="15" customHeight="1">
      <c r="A45" s="27">
        <v>44</v>
      </c>
      <c r="B45" s="28" t="str">
        <f>UPPER(LEFT(Ingredients[[#This Row],[INGREDIENTS]],3)&amp;Ingredients[[#This Row],['#]])</f>
        <v>MAM44</v>
      </c>
      <c r="C45" s="28" t="s">
        <v>316</v>
      </c>
      <c r="D45" s="27" t="s">
        <v>324</v>
      </c>
      <c r="E45" s="29">
        <v>16.34</v>
      </c>
    </row>
    <row r="46" spans="1:5" ht="15" customHeight="1">
      <c r="A46" s="27">
        <v>45</v>
      </c>
      <c r="B46" s="28" t="str">
        <f>UPPER(LEFT(Ingredients[[#This Row],[INGREDIENTS]],3)&amp;Ingredients[[#This Row],['#]])</f>
        <v>MAY45</v>
      </c>
      <c r="C46" s="28" t="s">
        <v>215</v>
      </c>
      <c r="D46" s="27" t="s">
        <v>323</v>
      </c>
      <c r="E46" s="29">
        <v>2.348148148148149</v>
      </c>
    </row>
    <row r="47" spans="1:5" ht="15" customHeight="1">
      <c r="A47" s="27">
        <v>46</v>
      </c>
      <c r="B47" s="28" t="str">
        <f>UPPER(LEFT(Ingredients[[#This Row],[INGREDIENTS]],3)&amp;Ingredients[[#This Row],['#]])</f>
        <v>TUR46</v>
      </c>
      <c r="C47" s="28" t="s">
        <v>268</v>
      </c>
      <c r="D47" s="27" t="s">
        <v>323</v>
      </c>
      <c r="E47" s="29">
        <v>32.97</v>
      </c>
    </row>
    <row r="48" spans="1:5" ht="15" customHeight="1">
      <c r="A48" s="27">
        <v>47</v>
      </c>
      <c r="B48" s="28" t="str">
        <f>UPPER(LEFT(Ingredients[[#This Row],[INGREDIENTS]],3)&amp;Ingredients[[#This Row],['#]])</f>
        <v>RED47</v>
      </c>
      <c r="C48" s="28" t="s">
        <v>269</v>
      </c>
      <c r="D48" s="27" t="s">
        <v>323</v>
      </c>
      <c r="E48" s="29">
        <v>1.5</v>
      </c>
    </row>
    <row r="49" spans="1:5" ht="15" customHeight="1">
      <c r="A49" s="27">
        <v>48</v>
      </c>
      <c r="B49" s="28" t="str">
        <f>UPPER(LEFT(Ingredients[[#This Row],[INGREDIENTS]],3)&amp;Ingredients[[#This Row],['#]])</f>
        <v>MON48</v>
      </c>
      <c r="C49" s="28" t="s">
        <v>270</v>
      </c>
      <c r="D49" s="27" t="s">
        <v>324</v>
      </c>
      <c r="E49" s="29">
        <v>0</v>
      </c>
    </row>
    <row r="50" spans="1:5" ht="15" customHeight="1">
      <c r="A50" s="27">
        <v>49</v>
      </c>
      <c r="B50" s="28" t="str">
        <f>UPPER(LEFT(Ingredients[[#This Row],[INGREDIENTS]],3)&amp;Ingredients[[#This Row],['#]])</f>
        <v>DRI49</v>
      </c>
      <c r="C50" s="28" t="s">
        <v>271</v>
      </c>
      <c r="D50" s="27" t="s">
        <v>323</v>
      </c>
      <c r="E50" s="29">
        <v>6</v>
      </c>
    </row>
    <row r="51" spans="1:5" ht="15" customHeight="1">
      <c r="A51" s="27">
        <v>50</v>
      </c>
      <c r="B51" s="28" t="str">
        <f>UPPER(LEFT(Ingredients[[#This Row],[INGREDIENTS]],3)&amp;Ingredients[[#This Row],['#]])</f>
        <v>NAR50</v>
      </c>
      <c r="C51" s="28" t="s">
        <v>272</v>
      </c>
      <c r="D51" s="27" t="s">
        <v>324</v>
      </c>
      <c r="E51" s="29">
        <v>4.8299999999999992</v>
      </c>
    </row>
    <row r="52" spans="1:5" ht="15" customHeight="1">
      <c r="A52" s="27">
        <v>51</v>
      </c>
      <c r="B52" s="28" t="str">
        <f>UPPER(LEFT(Ingredients[[#This Row],[INGREDIENTS]],3)&amp;Ingredients[[#This Row],['#]])</f>
        <v>STA51</v>
      </c>
      <c r="C52" s="28" t="s">
        <v>216</v>
      </c>
      <c r="D52" s="27" t="s">
        <v>323</v>
      </c>
      <c r="E52" s="29">
        <v>0</v>
      </c>
    </row>
    <row r="53" spans="1:5" ht="15" customHeight="1">
      <c r="A53" s="27">
        <v>52</v>
      </c>
      <c r="B53" s="28" t="str">
        <f>UPPER(LEFT(Ingredients[[#This Row],[INGREDIENTS]],3)&amp;Ingredients[[#This Row],['#]])</f>
        <v>ORE52</v>
      </c>
      <c r="C53" s="28" t="s">
        <v>164</v>
      </c>
      <c r="D53" s="27" t="s">
        <v>323</v>
      </c>
      <c r="E53" s="29">
        <v>2.0541666666666667</v>
      </c>
    </row>
    <row r="54" spans="1:5" ht="15" customHeight="1">
      <c r="A54" s="27">
        <v>53</v>
      </c>
      <c r="B54" s="28" t="str">
        <f>UPPER(LEFT(Ingredients[[#This Row],[INGREDIENTS]],3)&amp;Ingredients[[#This Row],['#]])</f>
        <v>SUK53</v>
      </c>
      <c r="C54" s="28" t="s">
        <v>273</v>
      </c>
      <c r="D54" s="27" t="s">
        <v>323</v>
      </c>
      <c r="E54" s="29">
        <v>2.4314285714285715</v>
      </c>
    </row>
    <row r="55" spans="1:5" ht="15" customHeight="1">
      <c r="A55" s="27">
        <v>54</v>
      </c>
      <c r="B55" s="28" t="str">
        <f>UPPER(LEFT(Ingredients[[#This Row],[INGREDIENTS]],3)&amp;Ingredients[[#This Row],['#]])</f>
        <v>CHE54</v>
      </c>
      <c r="C55" s="28" t="s">
        <v>217</v>
      </c>
      <c r="D55" s="27" t="s">
        <v>323</v>
      </c>
      <c r="E55" s="29">
        <v>0</v>
      </c>
    </row>
    <row r="56" spans="1:5" ht="15" customHeight="1">
      <c r="A56" s="27">
        <v>55</v>
      </c>
      <c r="B56" s="28" t="str">
        <f>UPPER(LEFT(Ingredients[[#This Row],[INGREDIENTS]],3)&amp;Ingredients[[#This Row],['#]])</f>
        <v>CHE55</v>
      </c>
      <c r="C56" s="28" t="s">
        <v>274</v>
      </c>
      <c r="D56" s="27" t="s">
        <v>323</v>
      </c>
      <c r="E56" s="29">
        <v>17</v>
      </c>
    </row>
    <row r="57" spans="1:5" ht="15" customHeight="1">
      <c r="A57" s="27">
        <v>56</v>
      </c>
      <c r="B57" s="28" t="str">
        <f>UPPER(LEFT(Ingredients[[#This Row],[INGREDIENTS]],3)&amp;Ingredients[[#This Row],['#]])</f>
        <v>CRE56</v>
      </c>
      <c r="C57" s="28" t="s">
        <v>275</v>
      </c>
      <c r="D57" s="27" t="s">
        <v>323</v>
      </c>
      <c r="E57" s="29">
        <v>14.062000000000001</v>
      </c>
    </row>
    <row r="58" spans="1:5" ht="15" customHeight="1">
      <c r="A58" s="27">
        <v>57</v>
      </c>
      <c r="B58" s="28" t="str">
        <f>UPPER(LEFT(Ingredients[[#This Row],[INGREDIENTS]],3)&amp;Ingredients[[#This Row],['#]])</f>
        <v>CHE57</v>
      </c>
      <c r="C58" s="28" t="s">
        <v>218</v>
      </c>
      <c r="D58" s="27" t="s">
        <v>323</v>
      </c>
      <c r="E58" s="29">
        <v>5.4995238095238097</v>
      </c>
    </row>
    <row r="59" spans="1:5" ht="15" customHeight="1">
      <c r="A59" s="27">
        <v>58</v>
      </c>
      <c r="B59" s="28" t="str">
        <f>UPPER(LEFT(Ingredients[[#This Row],[INGREDIENTS]],3)&amp;Ingredients[[#This Row],['#]])</f>
        <v>MOZ58</v>
      </c>
      <c r="C59" s="28" t="s">
        <v>276</v>
      </c>
      <c r="D59" s="27" t="s">
        <v>323</v>
      </c>
      <c r="E59" s="29">
        <v>10.5</v>
      </c>
    </row>
    <row r="60" spans="1:5" ht="15" customHeight="1">
      <c r="A60" s="27">
        <v>59</v>
      </c>
      <c r="B60" s="28" t="str">
        <f>UPPER(LEFT(Ingredients[[#This Row],[INGREDIENTS]],3)&amp;Ingredients[[#This Row],['#]])</f>
        <v>PAR59</v>
      </c>
      <c r="C60" s="28" t="s">
        <v>277</v>
      </c>
      <c r="D60" s="27" t="s">
        <v>323</v>
      </c>
      <c r="E60" s="29">
        <v>24.383333333333336</v>
      </c>
    </row>
    <row r="61" spans="1:5" ht="15" customHeight="1">
      <c r="A61" s="27">
        <v>60</v>
      </c>
      <c r="B61" s="28" t="str">
        <f>UPPER(LEFT(Ingredients[[#This Row],[INGREDIENTS]],3)&amp;Ingredients[[#This Row],['#]])</f>
        <v>TOM60</v>
      </c>
      <c r="C61" s="28" t="s">
        <v>318</v>
      </c>
      <c r="D61" s="27" t="s">
        <v>323</v>
      </c>
      <c r="E61" s="29">
        <v>6.3730769230769226</v>
      </c>
    </row>
    <row r="62" spans="1:5" ht="15" customHeight="1">
      <c r="A62" s="27">
        <v>61</v>
      </c>
      <c r="B62" s="28" t="str">
        <f>UPPER(LEFT(Ingredients[[#This Row],[INGREDIENTS]],3)&amp;Ingredients[[#This Row],['#]])</f>
        <v>TOM61</v>
      </c>
      <c r="C62" s="28" t="s">
        <v>219</v>
      </c>
      <c r="D62" s="27" t="s">
        <v>323</v>
      </c>
      <c r="E62" s="29">
        <v>3.2195</v>
      </c>
    </row>
    <row r="63" spans="1:5" ht="15" customHeight="1">
      <c r="A63" s="27">
        <v>62</v>
      </c>
      <c r="B63" s="28" t="str">
        <f>UPPER(LEFT(Ingredients[[#This Row],[INGREDIENTS]],3)&amp;Ingredients[[#This Row],['#]])</f>
        <v>ORA62</v>
      </c>
      <c r="C63" s="28" t="s">
        <v>220</v>
      </c>
      <c r="D63" s="27" t="s">
        <v>323</v>
      </c>
      <c r="E63" s="29">
        <v>1.8</v>
      </c>
    </row>
    <row r="64" spans="1:5" ht="15" customHeight="1">
      <c r="A64" s="27">
        <v>63</v>
      </c>
      <c r="B64" s="28" t="str">
        <f>UPPER(LEFT(Ingredients[[#This Row],[INGREDIENTS]],3)&amp;Ingredients[[#This Row],['#]])</f>
        <v>CRE63</v>
      </c>
      <c r="C64" s="28" t="s">
        <v>278</v>
      </c>
      <c r="D64" s="27" t="s">
        <v>323</v>
      </c>
      <c r="E64" s="29">
        <v>0</v>
      </c>
    </row>
    <row r="65" spans="1:5" ht="15" customHeight="1">
      <c r="A65" s="27">
        <v>64</v>
      </c>
      <c r="B65" s="28" t="str">
        <f>UPPER(LEFT(Ingredients[[#This Row],[INGREDIENTS]],3)&amp;Ingredients[[#This Row],['#]])</f>
        <v>CHI64</v>
      </c>
      <c r="C65" s="28" t="s">
        <v>279</v>
      </c>
      <c r="D65" s="27" t="s">
        <v>323</v>
      </c>
      <c r="E65" s="29">
        <v>10</v>
      </c>
    </row>
    <row r="66" spans="1:5" ht="15" customHeight="1">
      <c r="A66" s="27">
        <v>65</v>
      </c>
      <c r="B66" s="28" t="str">
        <f>UPPER(LEFT(Ingredients[[#This Row],[INGREDIENTS]],3)&amp;Ingredients[[#This Row],['#]])</f>
        <v>BLA65</v>
      </c>
      <c r="C66" s="28" t="s">
        <v>280</v>
      </c>
      <c r="D66" s="27" t="s">
        <v>323</v>
      </c>
      <c r="E66" s="29">
        <v>5.3341176470588243</v>
      </c>
    </row>
    <row r="67" spans="1:5" ht="15" customHeight="1">
      <c r="A67" s="27">
        <v>66</v>
      </c>
      <c r="B67" s="28" t="str">
        <f>UPPER(LEFT(Ingredients[[#This Row],[INGREDIENTS]],3)&amp;Ingredients[[#This Row],['#]])</f>
        <v>BLA66</v>
      </c>
      <c r="C67" s="28" t="s">
        <v>221</v>
      </c>
      <c r="D67" s="27" t="s">
        <v>323</v>
      </c>
      <c r="E67" s="29">
        <v>6.0999999999999988</v>
      </c>
    </row>
    <row r="68" spans="1:5" ht="15" customHeight="1">
      <c r="A68" s="27">
        <v>67</v>
      </c>
      <c r="B68" s="28" t="str">
        <f>UPPER(LEFT(Ingredients[[#This Row],[INGREDIENTS]],3)&amp;Ingredients[[#This Row],['#]])</f>
        <v>CON67</v>
      </c>
      <c r="C68" s="28" t="s">
        <v>222</v>
      </c>
      <c r="D68" s="27" t="s">
        <v>323</v>
      </c>
      <c r="E68" s="29">
        <v>4.05</v>
      </c>
    </row>
    <row r="69" spans="1:5" ht="15" customHeight="1">
      <c r="A69" s="27">
        <v>68</v>
      </c>
      <c r="B69" s="28" t="str">
        <f>UPPER(LEFT(Ingredients[[#This Row],[INGREDIENTS]],3)&amp;Ingredients[[#This Row],['#]])</f>
        <v>YOG68</v>
      </c>
      <c r="C69" s="28" t="s">
        <v>281</v>
      </c>
      <c r="D69" s="27" t="s">
        <v>324</v>
      </c>
      <c r="E69" s="29">
        <v>1.33</v>
      </c>
    </row>
    <row r="70" spans="1:5" ht="15" customHeight="1">
      <c r="A70" s="27">
        <v>69</v>
      </c>
      <c r="B70" s="28" t="str">
        <f>UPPER(LEFT(Ingredients[[#This Row],[INGREDIENTS]],3)&amp;Ingredients[[#This Row],['#]])</f>
        <v>CRE69</v>
      </c>
      <c r="C70" s="28" t="s">
        <v>282</v>
      </c>
      <c r="D70" s="27" t="s">
        <v>323</v>
      </c>
      <c r="E70" s="29">
        <v>0</v>
      </c>
    </row>
    <row r="71" spans="1:5" ht="15" customHeight="1">
      <c r="A71" s="27">
        <v>70</v>
      </c>
      <c r="B71" s="28" t="str">
        <f>UPPER(LEFT(Ingredients[[#This Row],[INGREDIENTS]],3)&amp;Ingredients[[#This Row],['#]])</f>
        <v>CRE70</v>
      </c>
      <c r="C71" s="28" t="s">
        <v>223</v>
      </c>
      <c r="D71" s="27" t="s">
        <v>323</v>
      </c>
      <c r="E71" s="29">
        <v>8.58</v>
      </c>
    </row>
    <row r="72" spans="1:5" ht="15" customHeight="1">
      <c r="A72" s="27">
        <v>71</v>
      </c>
      <c r="B72" s="28" t="str">
        <f>UPPER(LEFT(Ingredients[[#This Row],[INGREDIENTS]],3)&amp;Ingredients[[#This Row],['#]])</f>
        <v>RED71</v>
      </c>
      <c r="C72" s="28" t="s">
        <v>283</v>
      </c>
      <c r="D72" s="27" t="s">
        <v>323</v>
      </c>
      <c r="E72" s="29">
        <v>4.21</v>
      </c>
    </row>
    <row r="73" spans="1:5" ht="15" customHeight="1">
      <c r="A73" s="27">
        <v>72</v>
      </c>
      <c r="B73" s="28" t="str">
        <f>UPPER(LEFT(Ingredients[[#This Row],[INGREDIENTS]],3)&amp;Ingredients[[#This Row],['#]])</f>
        <v>WAL72</v>
      </c>
      <c r="C73" s="28" t="s">
        <v>224</v>
      </c>
      <c r="D73" s="27" t="s">
        <v>323</v>
      </c>
      <c r="E73" s="29">
        <v>14.832499999999998</v>
      </c>
    </row>
    <row r="74" spans="1:5" ht="15" customHeight="1">
      <c r="A74" s="27">
        <v>73</v>
      </c>
      <c r="B74" s="28" t="str">
        <f>UPPER(LEFT(Ingredients[[#This Row],[INGREDIENTS]],3)&amp;Ingredients[[#This Row],['#]])</f>
        <v>GRA73</v>
      </c>
      <c r="C74" s="28" t="s">
        <v>225</v>
      </c>
      <c r="D74" s="27" t="s">
        <v>323</v>
      </c>
      <c r="E74" s="29">
        <v>2.5</v>
      </c>
    </row>
    <row r="75" spans="1:5" ht="15" customHeight="1">
      <c r="A75" s="27">
        <v>74</v>
      </c>
      <c r="B75" s="28" t="str">
        <f>UPPER(LEFT(Ingredients[[#This Row],[INGREDIENTS]],3)&amp;Ingredients[[#This Row],['#]])</f>
        <v>DRI74</v>
      </c>
      <c r="C75" s="28" t="s">
        <v>226</v>
      </c>
      <c r="D75" s="27" t="s">
        <v>323</v>
      </c>
      <c r="E75" s="29">
        <v>16.895</v>
      </c>
    </row>
    <row r="76" spans="1:5" ht="15" customHeight="1">
      <c r="A76" s="27">
        <v>75</v>
      </c>
      <c r="B76" s="28" t="str">
        <f>UPPER(LEFT(Ingredients[[#This Row],[INGREDIENTS]],3)&amp;Ingredients[[#This Row],['#]])</f>
        <v>COL75</v>
      </c>
      <c r="C76" s="28" t="s">
        <v>227</v>
      </c>
      <c r="D76" s="27" t="s">
        <v>323</v>
      </c>
      <c r="E76" s="29">
        <v>3.584090909090909</v>
      </c>
    </row>
    <row r="77" spans="1:5" ht="15" customHeight="1">
      <c r="A77" s="27">
        <v>76</v>
      </c>
      <c r="B77" s="28" t="str">
        <f>UPPER(LEFT(Ingredients[[#This Row],[INGREDIENTS]],3)&amp;Ingredients[[#This Row],['#]])</f>
        <v>ROS76</v>
      </c>
      <c r="C77" s="28" t="s">
        <v>228</v>
      </c>
      <c r="D77" s="27" t="s">
        <v>323</v>
      </c>
      <c r="E77" s="29">
        <v>0</v>
      </c>
    </row>
    <row r="78" spans="1:5" ht="15" customHeight="1">
      <c r="A78" s="27">
        <v>77</v>
      </c>
      <c r="B78" s="28" t="str">
        <f>UPPER(LEFT(Ingredients[[#This Row],[INGREDIENTS]],3)&amp;Ingredients[[#This Row],['#]])</f>
        <v>YEL77</v>
      </c>
      <c r="C78" s="28" t="s">
        <v>229</v>
      </c>
      <c r="D78" s="27" t="s">
        <v>323</v>
      </c>
      <c r="E78" s="29">
        <v>7</v>
      </c>
    </row>
    <row r="79" spans="1:5" ht="15" customHeight="1">
      <c r="A79" s="27">
        <v>78</v>
      </c>
      <c r="B79" s="28" t="str">
        <f>UPPER(LEFT(Ingredients[[#This Row],[INGREDIENTS]],3)&amp;Ingredients[[#This Row],['#]])</f>
        <v>YEL78</v>
      </c>
      <c r="C79" s="28" t="s">
        <v>284</v>
      </c>
      <c r="D79" s="27" t="s">
        <v>323</v>
      </c>
      <c r="E79" s="29">
        <v>4.74</v>
      </c>
    </row>
    <row r="80" spans="1:5" ht="15" customHeight="1">
      <c r="A80" s="27">
        <v>79</v>
      </c>
      <c r="B80" s="28" t="str">
        <f>UPPER(LEFT(Ingredients[[#This Row],[INGREDIENTS]],3)&amp;Ingredients[[#This Row],['#]])</f>
        <v>GAR79</v>
      </c>
      <c r="C80" s="28" t="s">
        <v>230</v>
      </c>
      <c r="D80" s="27" t="s">
        <v>323</v>
      </c>
      <c r="E80" s="29">
        <v>2.4980000000000002</v>
      </c>
    </row>
    <row r="81" spans="1:5" ht="15" customHeight="1">
      <c r="A81" s="27">
        <v>80</v>
      </c>
      <c r="B81" s="28" t="str">
        <f>UPPER(LEFT(Ingredients[[#This Row],[INGREDIENTS]],3)&amp;Ingredients[[#This Row],['#]])</f>
        <v>SUG80</v>
      </c>
      <c r="C81" s="28" t="s">
        <v>231</v>
      </c>
      <c r="D81" s="27" t="s">
        <v>323</v>
      </c>
      <c r="E81" s="29">
        <v>0.19526315789473683</v>
      </c>
    </row>
    <row r="82" spans="1:5" ht="15" customHeight="1">
      <c r="A82" s="27">
        <v>81</v>
      </c>
      <c r="B82" s="28" t="str">
        <f>UPPER(LEFT(Ingredients[[#This Row],[INGREDIENTS]],3)&amp;Ingredients[[#This Row],['#]])</f>
        <v>SUG81</v>
      </c>
      <c r="C82" s="28" t="s">
        <v>285</v>
      </c>
      <c r="D82" s="27" t="s">
        <v>180</v>
      </c>
      <c r="E82" s="29">
        <v>0.02</v>
      </c>
    </row>
    <row r="83" spans="1:5" ht="15" customHeight="1">
      <c r="A83" s="27">
        <v>82</v>
      </c>
      <c r="B83" s="28" t="str">
        <f>UPPER(LEFT(Ingredients[[#This Row],[INGREDIENTS]],3)&amp;Ingredients[[#This Row],['#]])</f>
        <v>SWE82</v>
      </c>
      <c r="C83" s="28" t="s">
        <v>286</v>
      </c>
      <c r="D83" s="27" t="s">
        <v>323</v>
      </c>
      <c r="E83" s="29">
        <v>0</v>
      </c>
    </row>
    <row r="84" spans="1:5" ht="15" customHeight="1">
      <c r="A84" s="27">
        <v>83</v>
      </c>
      <c r="B84" s="28" t="str">
        <f>UPPER(LEFT(Ingredients[[#This Row],[INGREDIENTS]],3)&amp;Ingredients[[#This Row],['#]])</f>
        <v>VIN83</v>
      </c>
      <c r="C84" s="28" t="s">
        <v>232</v>
      </c>
      <c r="D84" s="27" t="s">
        <v>324</v>
      </c>
      <c r="E84" s="29">
        <v>0.94000000000000006</v>
      </c>
    </row>
    <row r="85" spans="1:5" ht="15" customHeight="1">
      <c r="A85" s="27">
        <v>84</v>
      </c>
      <c r="B85" s="28" t="str">
        <f>UPPER(LEFT(Ingredients[[#This Row],[INGREDIENTS]],3)&amp;Ingredients[[#This Row],['#]])</f>
        <v>CHO84</v>
      </c>
      <c r="C85" s="28" t="s">
        <v>287</v>
      </c>
      <c r="D85" s="27" t="s">
        <v>323</v>
      </c>
      <c r="E85" s="29">
        <v>11.07</v>
      </c>
    </row>
    <row r="86" spans="1:5" ht="15" customHeight="1">
      <c r="A86" s="27">
        <v>85</v>
      </c>
      <c r="B86" s="28" t="str">
        <f>UPPER(LEFT(Ingredients[[#This Row],[INGREDIENTS]],3)&amp;Ingredients[[#This Row],['#]])</f>
        <v>SMO85</v>
      </c>
      <c r="C86" s="28" t="s">
        <v>288</v>
      </c>
      <c r="D86" s="27" t="s">
        <v>323</v>
      </c>
      <c r="E86" s="29">
        <v>45</v>
      </c>
    </row>
    <row r="87" spans="1:5" ht="15" customHeight="1">
      <c r="A87" s="27">
        <v>86</v>
      </c>
      <c r="B87" s="28" t="str">
        <f>UPPER(LEFT(Ingredients[[#This Row],[INGREDIENTS]],3)&amp;Ingredients[[#This Row],['#]])</f>
        <v>SOD86</v>
      </c>
      <c r="C87" s="28" t="s">
        <v>165</v>
      </c>
      <c r="D87" s="27" t="s">
        <v>323</v>
      </c>
      <c r="E87" s="29">
        <v>0</v>
      </c>
    </row>
    <row r="88" spans="1:5" ht="15" customHeight="1">
      <c r="A88" s="27">
        <v>87</v>
      </c>
      <c r="B88" s="28" t="str">
        <f>UPPER(LEFT(Ingredients[[#This Row],[INGREDIENTS]],3)&amp;Ingredients[[#This Row],['#]])</f>
        <v>ONI87</v>
      </c>
      <c r="C88" s="28" t="s">
        <v>233</v>
      </c>
      <c r="D88" s="27" t="s">
        <v>323</v>
      </c>
      <c r="E88" s="29">
        <v>0.69999999999999951</v>
      </c>
    </row>
    <row r="89" spans="1:5" ht="15" customHeight="1">
      <c r="A89" s="27">
        <v>88</v>
      </c>
      <c r="B89" s="28" t="str">
        <f>UPPER(LEFT(Ingredients[[#This Row],[INGREDIENTS]],3)&amp;Ingredients[[#This Row],['#]])</f>
        <v>RED88</v>
      </c>
      <c r="C89" s="28" t="s">
        <v>289</v>
      </c>
      <c r="D89" s="27" t="s">
        <v>323</v>
      </c>
      <c r="E89" s="29">
        <v>1.324545454545454</v>
      </c>
    </row>
    <row r="90" spans="1:5" ht="15" customHeight="1">
      <c r="A90" s="27">
        <v>89</v>
      </c>
      <c r="B90" s="28" t="str">
        <f>UPPER(LEFT(Ingredients[[#This Row],[INGREDIENTS]],3)&amp;Ingredients[[#This Row],['#]])</f>
        <v>BAL89</v>
      </c>
      <c r="C90" s="28" t="s">
        <v>290</v>
      </c>
      <c r="D90" s="27" t="s">
        <v>323</v>
      </c>
      <c r="E90" s="29">
        <v>1.2366666666666666</v>
      </c>
    </row>
    <row r="91" spans="1:5" ht="15" customHeight="1">
      <c r="A91" s="27">
        <v>90</v>
      </c>
      <c r="B91" s="28" t="str">
        <f>UPPER(LEFT(Ingredients[[#This Row],[INGREDIENTS]],3)&amp;Ingredients[[#This Row],['#]])</f>
        <v>SOY90</v>
      </c>
      <c r="C91" s="28" t="s">
        <v>291</v>
      </c>
      <c r="D91" s="27" t="s">
        <v>324</v>
      </c>
      <c r="E91" s="29">
        <v>4</v>
      </c>
    </row>
    <row r="92" spans="1:5" ht="15" customHeight="1">
      <c r="A92" s="27">
        <v>91</v>
      </c>
      <c r="B92" s="28" t="str">
        <f>UPPER(LEFT(Ingredients[[#This Row],[INGREDIENTS]],3)&amp;Ingredients[[#This Row],['#]])</f>
        <v>MIL91</v>
      </c>
      <c r="C92" s="28" t="s">
        <v>234</v>
      </c>
      <c r="D92" s="27" t="s">
        <v>324</v>
      </c>
      <c r="E92" s="29">
        <v>0.64409090909090905</v>
      </c>
    </row>
    <row r="93" spans="1:5" ht="15" customHeight="1">
      <c r="A93" s="27">
        <v>92</v>
      </c>
      <c r="B93" s="28" t="str">
        <f>UPPER(LEFT(Ingredients[[#This Row],[INGREDIENTS]],3)&amp;Ingredients[[#This Row],['#]])</f>
        <v>SWE92</v>
      </c>
      <c r="C93" s="28" t="s">
        <v>292</v>
      </c>
      <c r="D93" s="27" t="s">
        <v>324</v>
      </c>
      <c r="E93" s="29">
        <v>7.5700000000000012</v>
      </c>
    </row>
    <row r="94" spans="1:5" ht="15" customHeight="1">
      <c r="A94" s="27">
        <v>93</v>
      </c>
      <c r="B94" s="28" t="str">
        <f>UPPER(LEFT(Ingredients[[#This Row],[INGREDIENTS]],3)&amp;Ingredients[[#This Row],['#]])</f>
        <v>TAB93</v>
      </c>
      <c r="C94" s="28" t="s">
        <v>293</v>
      </c>
      <c r="D94" s="27" t="s">
        <v>323</v>
      </c>
      <c r="E94" s="29">
        <v>73.680000000000007</v>
      </c>
    </row>
    <row r="95" spans="1:5" ht="15" customHeight="1">
      <c r="A95" s="27">
        <v>94</v>
      </c>
      <c r="B95" s="28" t="str">
        <f>UPPER(LEFT(Ingredients[[#This Row],[INGREDIENTS]],3)&amp;Ingredients[[#This Row],['#]])</f>
        <v>MOL94</v>
      </c>
      <c r="C95" s="28" t="s">
        <v>317</v>
      </c>
      <c r="D95" s="27" t="s">
        <v>323</v>
      </c>
      <c r="E95" s="29">
        <v>19.75</v>
      </c>
    </row>
    <row r="96" spans="1:5" ht="15" customHeight="1">
      <c r="A96" s="27">
        <v>95</v>
      </c>
      <c r="B96" s="28" t="str">
        <f>UPPER(LEFT(Ingredients[[#This Row],[INGREDIENTS]],3)&amp;Ingredients[[#This Row],['#]])</f>
        <v>TOM95</v>
      </c>
      <c r="C96" s="28" t="s">
        <v>235</v>
      </c>
      <c r="D96" s="27" t="s">
        <v>323</v>
      </c>
      <c r="E96" s="29">
        <v>4</v>
      </c>
    </row>
    <row r="97" spans="1:5" ht="15" customHeight="1">
      <c r="A97" s="27">
        <v>96</v>
      </c>
      <c r="B97" s="28" t="str">
        <f>UPPER(LEFT(Ingredients[[#This Row],[INGREDIENTS]],3)&amp;Ingredients[[#This Row],['#]])</f>
        <v>PEE96</v>
      </c>
      <c r="C97" s="28" t="s">
        <v>294</v>
      </c>
      <c r="D97" s="27" t="s">
        <v>323</v>
      </c>
      <c r="E97" s="29">
        <v>2.6</v>
      </c>
    </row>
    <row r="98" spans="1:5" ht="15" customHeight="1">
      <c r="A98" s="27">
        <v>97</v>
      </c>
      <c r="B98" s="28" t="str">
        <f>UPPER(LEFT(Ingredients[[#This Row],[INGREDIENTS]],3)&amp;Ingredients[[#This Row],['#]])</f>
        <v>CHI97</v>
      </c>
      <c r="C98" s="28" t="s">
        <v>313</v>
      </c>
      <c r="D98" s="27" t="s">
        <v>323</v>
      </c>
      <c r="E98" s="29">
        <v>6</v>
      </c>
    </row>
    <row r="99" spans="1:5" ht="15" customHeight="1">
      <c r="A99" s="27">
        <v>98</v>
      </c>
      <c r="B99" s="28" t="str">
        <f>UPPER(LEFT(Ingredients[[#This Row],[INGREDIENTS]],3)&amp;Ingredients[[#This Row],['#]])</f>
        <v>FRE98</v>
      </c>
      <c r="C99" s="28" t="s">
        <v>295</v>
      </c>
      <c r="D99" s="27" t="s">
        <v>323</v>
      </c>
      <c r="E99" s="29">
        <v>3.9899999999999998</v>
      </c>
    </row>
    <row r="100" spans="1:5" ht="15" customHeight="1">
      <c r="A100" s="27">
        <v>99</v>
      </c>
      <c r="B100" s="28" t="str">
        <f>UPPER(LEFT(Ingredients[[#This Row],[INGREDIENTS]],3)&amp;Ingredients[[#This Row],['#]])</f>
        <v>CAN99</v>
      </c>
      <c r="C100" s="28" t="s">
        <v>296</v>
      </c>
      <c r="D100" s="27" t="s">
        <v>323</v>
      </c>
      <c r="E100" s="29">
        <v>21.34</v>
      </c>
    </row>
    <row r="101" spans="1:5" ht="15" customHeight="1">
      <c r="A101" s="27">
        <v>100</v>
      </c>
      <c r="B101" s="28" t="str">
        <f>UPPER(LEFT(Ingredients[[#This Row],[INGREDIENTS]],3)&amp;Ingredients[[#This Row],['#]])</f>
        <v>FLO100</v>
      </c>
      <c r="C101" s="28" t="s">
        <v>297</v>
      </c>
      <c r="D101" s="27" t="s">
        <v>323</v>
      </c>
      <c r="E101" s="29">
        <v>0.6</v>
      </c>
    </row>
    <row r="102" spans="1:5" ht="15" customHeight="1">
      <c r="A102" s="27">
        <v>101</v>
      </c>
      <c r="B102" s="28" t="str">
        <f>UPPER(LEFT(Ingredients[[#This Row],[INGREDIENTS]],3)&amp;Ingredients[[#This Row],['#]])</f>
        <v>VOR101</v>
      </c>
      <c r="C102" s="28" t="s">
        <v>298</v>
      </c>
      <c r="D102" s="27" t="s">
        <v>324</v>
      </c>
      <c r="E102" s="29">
        <v>3.8433333333333333</v>
      </c>
    </row>
    <row r="103" spans="1:5" ht="15" customHeight="1">
      <c r="A103" s="27">
        <v>102</v>
      </c>
      <c r="B103" s="28" t="str">
        <f>UPPER(LEFT(Ingredients[[#This Row],[INGREDIENTS]],3)&amp;Ingredients[[#This Row],['#]])</f>
        <v>SOU102</v>
      </c>
      <c r="C103" s="28" t="s">
        <v>299</v>
      </c>
      <c r="D103" s="27" t="s">
        <v>323</v>
      </c>
      <c r="E103" s="29">
        <v>8.7100000000000026</v>
      </c>
    </row>
    <row r="104" spans="1:5" ht="15" customHeight="1">
      <c r="A104" s="27">
        <v>103</v>
      </c>
      <c r="B104" s="28" t="str">
        <f>UPPER(LEFT(Ingredients[[#This Row],[INGREDIENTS]],3)&amp;Ingredients[[#This Row],['#]])</f>
        <v>MUS103</v>
      </c>
      <c r="C104" s="28" t="s">
        <v>236</v>
      </c>
      <c r="D104" s="27" t="s">
        <v>323</v>
      </c>
      <c r="E104" s="29">
        <v>9</v>
      </c>
    </row>
    <row r="105" spans="1:5" ht="15" customHeight="1">
      <c r="A105" s="27">
        <v>104</v>
      </c>
      <c r="B105" s="28" t="str">
        <f>UPPER(LEFT(Ingredients[[#This Row],[INGREDIENTS]],3)&amp;Ingredients[[#This Row],['#]])</f>
        <v>XAS104</v>
      </c>
      <c r="C105" s="28" t="s">
        <v>300</v>
      </c>
      <c r="D105" s="27" t="s">
        <v>323</v>
      </c>
      <c r="E105" s="29">
        <v>0</v>
      </c>
    </row>
    <row r="106" spans="1:5" ht="15" customHeight="1">
      <c r="A106" s="27">
        <v>105</v>
      </c>
      <c r="B106" s="28" t="str">
        <f>UPPER(LEFT(Ingredients[[#This Row],[INGREDIENTS]],3)&amp;Ingredients[[#This Row],['#]])</f>
        <v>CUC105</v>
      </c>
      <c r="C106" s="28" t="s">
        <v>237</v>
      </c>
      <c r="D106" s="27" t="s">
        <v>323</v>
      </c>
      <c r="E106" s="29">
        <v>2.5729411764705894</v>
      </c>
    </row>
    <row r="107" spans="1:5" ht="15" customHeight="1">
      <c r="A107" s="27">
        <v>106</v>
      </c>
      <c r="B107" s="28" t="str">
        <f>UPPER(LEFT(Ingredients[[#This Row],[INGREDIENTS]],3)&amp;Ingredients[[#This Row],['#]])</f>
        <v>CUC106</v>
      </c>
      <c r="C107" s="28" t="s">
        <v>238</v>
      </c>
      <c r="D107" s="27" t="s">
        <v>323</v>
      </c>
      <c r="E107" s="29">
        <v>1.5</v>
      </c>
    </row>
    <row r="108" spans="1:5" ht="15" customHeight="1">
      <c r="A108" s="27">
        <v>107</v>
      </c>
      <c r="B108" s="28" t="str">
        <f>UPPER(LEFT(Ingredients[[#This Row],[INGREDIENTS]],3)&amp;Ingredients[[#This Row],['#]])</f>
        <v>COR107</v>
      </c>
      <c r="C108" s="28" t="s">
        <v>301</v>
      </c>
      <c r="D108" s="27" t="s">
        <v>324</v>
      </c>
      <c r="E108" s="29">
        <v>3.1348333333333325</v>
      </c>
    </row>
    <row r="109" spans="1:5" ht="15" customHeight="1">
      <c r="A109" s="27">
        <v>108</v>
      </c>
      <c r="B109" s="28" t="str">
        <f>UPPER(LEFT(Ingredients[[#This Row],[INGREDIENTS]],3)&amp;Ingredients[[#This Row],['#]])</f>
        <v>FRY108</v>
      </c>
      <c r="C109" s="28" t="s">
        <v>302</v>
      </c>
      <c r="D109" s="27" t="s">
        <v>324</v>
      </c>
      <c r="E109" s="29">
        <v>1.0385714285714285</v>
      </c>
    </row>
    <row r="110" spans="1:5" ht="15" customHeight="1">
      <c r="A110" s="27">
        <v>109</v>
      </c>
      <c r="B110" s="28" t="str">
        <f>UPPER(LEFT(Ingredients[[#This Row],[INGREDIENTS]],3)&amp;Ingredients[[#This Row],['#]])</f>
        <v>OLI109</v>
      </c>
      <c r="C110" s="28" t="s">
        <v>239</v>
      </c>
      <c r="D110" s="27" t="s">
        <v>324</v>
      </c>
      <c r="E110" s="29">
        <v>6.5</v>
      </c>
    </row>
    <row r="111" spans="1:5" ht="15" customHeight="1">
      <c r="A111" s="27">
        <v>110</v>
      </c>
      <c r="B111" s="28" t="str">
        <f>UPPER(LEFT(Ingredients[[#This Row],[INGREDIENTS]],3)&amp;Ingredients[[#This Row],['#]])</f>
        <v>ANC110</v>
      </c>
      <c r="C111" s="28" t="s">
        <v>303</v>
      </c>
      <c r="D111" s="27" t="s">
        <v>323</v>
      </c>
      <c r="E111" s="29">
        <v>13</v>
      </c>
    </row>
    <row r="112" spans="1:5" ht="15" customHeight="1">
      <c r="A112" s="27">
        <v>111</v>
      </c>
      <c r="B112" s="28" t="str">
        <f>UPPER(LEFT(Ingredients[[#This Row],[INGREDIENTS]],3)&amp;Ingredients[[#This Row],['#]])</f>
        <v>GRE111</v>
      </c>
      <c r="C112" s="28" t="s">
        <v>240</v>
      </c>
      <c r="D112" s="27" t="s">
        <v>323</v>
      </c>
      <c r="E112" s="29">
        <v>2.4749999999999996</v>
      </c>
    </row>
    <row r="113" spans="1:5" ht="15" customHeight="1">
      <c r="A113" s="27">
        <v>112</v>
      </c>
      <c r="B113" s="28" t="str">
        <f>UPPER(LEFT(Ingredients[[#This Row],[INGREDIENTS]],3)&amp;Ingredients[[#This Row],['#]])</f>
        <v>GRE112</v>
      </c>
      <c r="C113" s="28" t="s">
        <v>241</v>
      </c>
      <c r="D113" s="27" t="s">
        <v>323</v>
      </c>
      <c r="E113" s="29">
        <v>0.92249999999999999</v>
      </c>
    </row>
    <row r="114" spans="1:5" ht="15" customHeight="1">
      <c r="A114" s="27">
        <v>113</v>
      </c>
      <c r="B114" s="28" t="str">
        <f>UPPER(LEFT(Ingredients[[#This Row],[INGREDIENTS]],3)&amp;Ingredients[[#This Row],['#]])</f>
        <v>GRE113</v>
      </c>
      <c r="C114" s="28" t="s">
        <v>242</v>
      </c>
      <c r="D114" s="27" t="s">
        <v>323</v>
      </c>
      <c r="E114" s="29">
        <v>6.1</v>
      </c>
    </row>
    <row r="115" spans="1:5" ht="15" customHeight="1">
      <c r="A115" s="27">
        <v>114</v>
      </c>
      <c r="B115" s="28" t="str">
        <f>UPPER(LEFT(Ingredients[[#This Row],[INGREDIENTS]],3)&amp;Ingredients[[#This Row],['#]])</f>
        <v>EGG114</v>
      </c>
      <c r="C115" s="28" t="s">
        <v>243</v>
      </c>
      <c r="D115" s="27" t="s">
        <v>180</v>
      </c>
      <c r="E115" s="29">
        <v>0.14552631578947378</v>
      </c>
    </row>
    <row r="116" spans="1:5" ht="15" customHeight="1">
      <c r="A116" s="27">
        <v>115</v>
      </c>
      <c r="B116" s="28" t="str">
        <f>UPPER(LEFT(Ingredients[[#This Row],[INGREDIENTS]],3)&amp;Ingredients[[#This Row],['#]])</f>
        <v>SAF115</v>
      </c>
      <c r="C116" s="28" t="s">
        <v>244</v>
      </c>
      <c r="D116" s="27" t="s">
        <v>323</v>
      </c>
      <c r="E116" s="29">
        <v>11</v>
      </c>
    </row>
    <row r="117" spans="1:5" ht="15" customHeight="1">
      <c r="A117" s="27">
        <v>116</v>
      </c>
      <c r="B117" s="28" t="str">
        <f>UPPER(LEFT(Ingredients[[#This Row],[INGREDIENTS]],3)&amp;Ingredients[[#This Row],['#]])</f>
        <v>GIN116</v>
      </c>
      <c r="C117" s="28" t="s">
        <v>245</v>
      </c>
      <c r="D117" s="27" t="s">
        <v>323</v>
      </c>
      <c r="E117" s="29">
        <v>5.6533333333333333</v>
      </c>
    </row>
    <row r="118" spans="1:5" ht="15" customHeight="1">
      <c r="A118" s="27">
        <v>117</v>
      </c>
      <c r="B118" s="28" t="str">
        <f>UPPER(LEFT(Ingredients[[#This Row],[INGREDIENTS]],3)&amp;Ingredients[[#This Row],['#]])</f>
        <v>BAR117</v>
      </c>
      <c r="C118" s="28" t="s">
        <v>304</v>
      </c>
      <c r="D118" s="27" t="s">
        <v>323</v>
      </c>
      <c r="E118" s="29">
        <v>15</v>
      </c>
    </row>
    <row r="119" spans="1:5" ht="15" customHeight="1">
      <c r="A119" s="27">
        <v>118</v>
      </c>
      <c r="B119" s="28" t="str">
        <f>UPPER(LEFT(Ingredients[[#This Row],[INGREDIENTS]],3)&amp;Ingredients[[#This Row],['#]])</f>
        <v>PES118</v>
      </c>
      <c r="C119" s="28" t="s">
        <v>166</v>
      </c>
      <c r="D119" s="27" t="s">
        <v>180</v>
      </c>
      <c r="E119" s="29">
        <v>0</v>
      </c>
    </row>
    <row r="120" spans="1:5" ht="15" customHeight="1">
      <c r="A120" s="27">
        <v>119</v>
      </c>
      <c r="B120" s="28" t="str">
        <f>UPPER(LEFT(Ingredients[[#This Row],[INGREDIENTS]],3)&amp;Ingredients[[#This Row],['#]])</f>
        <v>CAE119</v>
      </c>
      <c r="C120" s="28" t="s">
        <v>305</v>
      </c>
      <c r="D120" s="27" t="s">
        <v>180</v>
      </c>
      <c r="E120" s="29">
        <v>8</v>
      </c>
    </row>
    <row r="121" spans="1:5" ht="15" customHeight="1">
      <c r="A121" s="27">
        <v>120</v>
      </c>
      <c r="B121" s="28" t="str">
        <f>UPPER(LEFT(Ingredients[[#This Row],[INGREDIENTS]],3)&amp;Ingredients[[#This Row],['#]])</f>
        <v>NUG120</v>
      </c>
      <c r="C121" s="28" t="s">
        <v>20</v>
      </c>
      <c r="D121" s="27" t="s">
        <v>323</v>
      </c>
      <c r="E121" s="29">
        <v>12</v>
      </c>
    </row>
    <row r="122" spans="1:5" ht="15" customHeight="1">
      <c r="A122" s="27">
        <v>121</v>
      </c>
      <c r="B122" s="28" t="str">
        <f>UPPER(LEFT(Ingredients[[#This Row],[INGREDIENTS]],3)&amp;Ingredients[[#This Row],['#]])</f>
        <v>CHI121</v>
      </c>
      <c r="C122" s="28" t="s">
        <v>306</v>
      </c>
      <c r="D122" s="27" t="s">
        <v>323</v>
      </c>
      <c r="E122" s="29">
        <v>6</v>
      </c>
    </row>
    <row r="123" spans="1:5" ht="15" customHeight="1">
      <c r="A123" s="27">
        <v>122</v>
      </c>
      <c r="B123" s="28" t="str">
        <f>UPPER(LEFT(Ingredients[[#This Row],[INGREDIENTS]],3)&amp;Ingredients[[#This Row],['#]])</f>
        <v>CHI122</v>
      </c>
      <c r="C123" s="28" t="s">
        <v>161</v>
      </c>
      <c r="D123" s="27" t="s">
        <v>323</v>
      </c>
      <c r="E123" s="29">
        <v>7</v>
      </c>
    </row>
    <row r="124" spans="1:5" ht="15" customHeight="1">
      <c r="A124" s="27">
        <v>123</v>
      </c>
      <c r="B124" s="28" t="str">
        <f>UPPER(LEFT(Ingredients[[#This Row],[INGREDIENTS]],3)&amp;Ingredients[[#This Row],['#]])</f>
        <v>PIZ123</v>
      </c>
      <c r="C124" s="28" t="s">
        <v>307</v>
      </c>
      <c r="D124" s="27" t="s">
        <v>323</v>
      </c>
      <c r="E124" s="29">
        <v>3.37</v>
      </c>
    </row>
    <row r="125" spans="1:5" ht="15" customHeight="1">
      <c r="A125" s="27">
        <v>124</v>
      </c>
      <c r="B125" s="28" t="str">
        <f>UPPER(LEFT(Ingredients[[#This Row],[INGREDIENTS]],3)&amp;Ingredients[[#This Row],['#]])</f>
        <v>PIZ124</v>
      </c>
      <c r="C125" s="28" t="s">
        <v>308</v>
      </c>
      <c r="D125" s="27" t="s">
        <v>323</v>
      </c>
      <c r="E125" s="29">
        <v>1.1599999999999999</v>
      </c>
    </row>
    <row r="126" spans="1:5" ht="15" customHeight="1">
      <c r="A126" s="27">
        <v>125</v>
      </c>
      <c r="B126" s="28" t="str">
        <f>UPPER(LEFT(Ingredients[[#This Row],[INGREDIENTS]],3)&amp;Ingredients[[#This Row],['#]])</f>
        <v>BAR125</v>
      </c>
      <c r="C126" s="28" t="s">
        <v>261</v>
      </c>
      <c r="D126" s="27" t="s">
        <v>323</v>
      </c>
      <c r="E126" s="29">
        <v>5.5</v>
      </c>
    </row>
    <row r="127" spans="1:5" ht="15" customHeight="1">
      <c r="A127" s="27">
        <v>126</v>
      </c>
      <c r="B127" s="28" t="str">
        <f>UPPER(LEFT(Ingredients[[#This Row],[INGREDIENTS]],3)&amp;Ingredients[[#This Row],['#]])</f>
        <v>SAU126</v>
      </c>
      <c r="C127" s="28" t="s">
        <v>246</v>
      </c>
      <c r="D127" s="27" t="s">
        <v>323</v>
      </c>
      <c r="E127" s="29">
        <v>5.5</v>
      </c>
    </row>
    <row r="128" spans="1:5" ht="15" customHeight="1">
      <c r="A128" s="27">
        <v>127</v>
      </c>
      <c r="B128" s="28" t="str">
        <f>UPPER(LEFT(Ingredients[[#This Row],[INGREDIENTS]],3)&amp;Ingredients[[#This Row],['#]])</f>
        <v>PEP127</v>
      </c>
      <c r="C128" s="28" t="s">
        <v>309</v>
      </c>
      <c r="D128" s="27" t="s">
        <v>323</v>
      </c>
      <c r="E128" s="29">
        <v>26</v>
      </c>
    </row>
  </sheetData>
  <dataValidations count="1">
    <dataValidation type="list" allowBlank="1" showInputMessage="1" showErrorMessage="1" sqref="D2:D128" xr:uid="{96DDA7F4-1BDF-451D-909C-D1C0AA903258}">
      <formula1>"Piece/s, kg., Litre"</formula1>
    </dataValidation>
  </dataValidations>
  <printOptions horizontalCentered="1"/>
  <pageMargins left="0.25" right="0.25" top="1.25" bottom="0.75" header="0.05" footer="0.3"/>
  <pageSetup paperSize="9" fitToHeight="4" orientation="portrait" r:id="rId1"/>
  <headerFooter>
    <oddHeader>&amp;L&amp;G&amp;C&amp;"Roboto,Bold"&amp;16&amp;K283618
Purchased_Ingredients&amp;R&amp;G</oddHeader>
    <oddFooter>&amp;L&amp;"Roboto,Bold"&amp;14&amp;K283618@Excel World 2020. All rights reserved&amp;R&amp;"Roboto,Bold"&amp;14&amp;P - &amp;N</oddFooter>
  </headerFooter>
  <legacyDrawingHF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479C-208F-425C-86F4-448149F73984}">
  <sheetPr codeName="Sheet5">
    <tabColor theme="9" tint="-0.499984740745262"/>
    <pageSetUpPr fitToPage="1"/>
  </sheetPr>
  <dimension ref="A1:H251"/>
  <sheetViews>
    <sheetView showGridLines="0" zoomScale="80" zoomScaleNormal="80" workbookViewId="0">
      <pane xSplit="2" ySplit="1" topLeftCell="C2" activePane="bottomRight" state="frozen"/>
      <selection activeCell="J11" sqref="J11"/>
      <selection pane="topRight" activeCell="J11" sqref="J11"/>
      <selection pane="bottomLeft" activeCell="J11" sqref="J11"/>
      <selection pane="bottomRight" activeCell="B1" sqref="B1"/>
    </sheetView>
  </sheetViews>
  <sheetFormatPr defaultColWidth="8.77734375" defaultRowHeight="13.2"/>
  <cols>
    <col min="1" max="1" width="7.77734375" style="27" bestFit="1" customWidth="1"/>
    <col min="2" max="2" width="21.21875" style="28" bestFit="1" customWidth="1"/>
    <col min="3" max="3" width="12.44140625" style="39" customWidth="1"/>
    <col min="4" max="4" width="27" style="28" bestFit="1" customWidth="1"/>
    <col min="5" max="5" width="8.77734375" style="37"/>
    <col min="6" max="6" width="10.77734375" style="27" customWidth="1"/>
    <col min="7" max="7" width="13.5546875" style="29" customWidth="1"/>
    <col min="8" max="8" width="11.21875" style="28" bestFit="1" customWidth="1"/>
    <col min="9" max="16384" width="8.77734375" style="28"/>
  </cols>
  <sheetData>
    <row r="1" spans="1:8" s="27" customFormat="1" ht="55.2" customHeight="1">
      <c r="A1" s="27" t="s">
        <v>174</v>
      </c>
      <c r="B1" s="27" t="s">
        <v>175</v>
      </c>
      <c r="C1" s="35" t="s">
        <v>327</v>
      </c>
      <c r="D1" s="27" t="s">
        <v>336</v>
      </c>
      <c r="E1" s="32" t="s">
        <v>333</v>
      </c>
      <c r="F1" s="27" t="s">
        <v>334</v>
      </c>
      <c r="G1" s="31" t="s">
        <v>335</v>
      </c>
      <c r="H1" s="27" t="s">
        <v>177</v>
      </c>
    </row>
    <row r="2" spans="1:8" ht="15" customHeight="1">
      <c r="A2" s="27">
        <v>1</v>
      </c>
      <c r="B2" s="28" t="s">
        <v>329</v>
      </c>
      <c r="C2" s="36">
        <v>1</v>
      </c>
      <c r="D2" s="28" t="s">
        <v>256</v>
      </c>
      <c r="E2" s="37">
        <v>0.182</v>
      </c>
      <c r="F2" s="27" t="str">
        <f>IFERROR(_xlfn.XLOOKUP(RecipeCostCalculator[[#This Row],[USED INGREDIENTS]],Ingredients[INGREDIENTS],Ingredients[UNIT],,0),"")</f>
        <v>Piece/s</v>
      </c>
      <c r="G2" s="29">
        <f>IFERROR(_xlfn.XLOOKUP(RecipeCostCalculator[[#This Row],[USED INGREDIENTS]],Ingredients[INGREDIENTS],Ingredients[PURCHASING PRICE],,0),"")</f>
        <v>0.18458333333333332</v>
      </c>
      <c r="H2" s="29">
        <f>IFERROR(RecipeCostCalculator[[#This Row],[INGREDIENTS PURCHASING PRICE]]*RecipeCostCalculator[[#This Row],[USED WEIGHT]],"0")</f>
        <v>3.3594166666666661E-2</v>
      </c>
    </row>
    <row r="3" spans="1:8" ht="15" customHeight="1">
      <c r="A3" s="27">
        <f>IF(RecipeCostCalculator[[#This Row],[READY PRODUCT]]=B2,A2,A2+1)</f>
        <v>1</v>
      </c>
      <c r="B3" s="28" t="s">
        <v>329</v>
      </c>
      <c r="C3" s="36">
        <v>1</v>
      </c>
      <c r="D3" s="28" t="s">
        <v>257</v>
      </c>
      <c r="E3" s="37">
        <v>0.16700000000000001</v>
      </c>
      <c r="F3" s="27" t="str">
        <f>IFERROR(_xlfn.XLOOKUP(RecipeCostCalculator[[#This Row],[USED INGREDIENTS]],Ingredients[INGREDIENTS],Ingredients[UNIT],,0),"")</f>
        <v>Piece/s</v>
      </c>
      <c r="G3" s="29">
        <f>IFERROR(_xlfn.XLOOKUP(RecipeCostCalculator[[#This Row],[USED INGREDIENTS]],Ingredients[INGREDIENTS],Ingredients[PURCHASING PRICE],,0),"")</f>
        <v>2.64</v>
      </c>
      <c r="H3" s="29">
        <f>IFERROR(RecipeCostCalculator[[#This Row],[INGREDIENTS PURCHASING PRICE]]*RecipeCostCalculator[[#This Row],[USED WEIGHT]],"0")</f>
        <v>0.44088000000000005</v>
      </c>
    </row>
    <row r="4" spans="1:8" ht="15" customHeight="1">
      <c r="A4" s="27">
        <f>IF(RecipeCostCalculator[[#This Row],[READY PRODUCT]]=B3,A3,A3+1)</f>
        <v>1</v>
      </c>
      <c r="B4" s="28" t="s">
        <v>329</v>
      </c>
      <c r="C4" s="36">
        <v>1</v>
      </c>
      <c r="D4" s="28" t="s">
        <v>208</v>
      </c>
      <c r="E4" s="37">
        <v>1.5000000000000001E-2</v>
      </c>
      <c r="F4" s="27" t="str">
        <f>IFERROR(_xlfn.XLOOKUP(RecipeCostCalculator[[#This Row],[USED INGREDIENTS]],Ingredients[INGREDIENTS],Ingredients[UNIT],,0),"")</f>
        <v>Piece/s</v>
      </c>
      <c r="G4" s="29">
        <f>IFERROR(_xlfn.XLOOKUP(RecipeCostCalculator[[#This Row],[USED INGREDIENTS]],Ingredients[INGREDIENTS],Ingredients[PURCHASING PRICE],,0),"")</f>
        <v>0.3</v>
      </c>
      <c r="H4" s="29">
        <f>IFERROR(RecipeCostCalculator[[#This Row],[INGREDIENTS PURCHASING PRICE]]*RecipeCostCalculator[[#This Row],[USED WEIGHT]],"0")</f>
        <v>4.5000000000000005E-3</v>
      </c>
    </row>
    <row r="5" spans="1:8" ht="15" customHeight="1">
      <c r="A5" s="27">
        <f>IF(RecipeCostCalculator[[#This Row],[READY PRODUCT]]=B4,A4,A4+1)</f>
        <v>1</v>
      </c>
      <c r="B5" s="28" t="s">
        <v>329</v>
      </c>
      <c r="C5" s="36">
        <v>1</v>
      </c>
      <c r="D5" s="28" t="s">
        <v>212</v>
      </c>
      <c r="E5" s="37">
        <v>8.0000000000000002E-3</v>
      </c>
      <c r="F5" s="27" t="str">
        <f>IFERROR(_xlfn.XLOOKUP(RecipeCostCalculator[[#This Row],[USED INGREDIENTS]],Ingredients[INGREDIENTS],Ingredients[UNIT],,0),"")</f>
        <v>kg.</v>
      </c>
      <c r="G5" s="29">
        <f>IFERROR(_xlfn.XLOOKUP(RecipeCostCalculator[[#This Row],[USED INGREDIENTS]],Ingredients[INGREDIENTS],Ingredients[PURCHASING PRICE],,0),"")</f>
        <v>3.7050000000000005</v>
      </c>
      <c r="H5" s="29">
        <f>IFERROR(RecipeCostCalculator[[#This Row],[INGREDIENTS PURCHASING PRICE]]*RecipeCostCalculator[[#This Row],[USED WEIGHT]],"0")</f>
        <v>2.9640000000000003E-2</v>
      </c>
    </row>
    <row r="6" spans="1:8" ht="15" customHeight="1">
      <c r="A6" s="27">
        <f>IF(RecipeCostCalculator[[#This Row],[READY PRODUCT]]=B5,A5,A5+1)</f>
        <v>1</v>
      </c>
      <c r="B6" s="28" t="s">
        <v>329</v>
      </c>
      <c r="C6" s="36">
        <v>1</v>
      </c>
      <c r="D6" s="28" t="s">
        <v>215</v>
      </c>
      <c r="E6" s="37">
        <v>1.9E-2</v>
      </c>
      <c r="F6" s="27" t="str">
        <f>IFERROR(_xlfn.XLOOKUP(RecipeCostCalculator[[#This Row],[USED INGREDIENTS]],Ingredients[INGREDIENTS],Ingredients[UNIT],,0),"")</f>
        <v>kg.</v>
      </c>
      <c r="G6" s="29">
        <f>IFERROR(_xlfn.XLOOKUP(RecipeCostCalculator[[#This Row],[USED INGREDIENTS]],Ingredients[INGREDIENTS],Ingredients[PURCHASING PRICE],,0),"")</f>
        <v>2.348148148148149</v>
      </c>
      <c r="H6" s="29">
        <f>IFERROR(RecipeCostCalculator[[#This Row],[INGREDIENTS PURCHASING PRICE]]*RecipeCostCalculator[[#This Row],[USED WEIGHT]],"0")</f>
        <v>4.4614814814814829E-2</v>
      </c>
    </row>
    <row r="7" spans="1:8" ht="15" customHeight="1">
      <c r="A7" s="27">
        <f>IF(RecipeCostCalculator[[#This Row],[READY PRODUCT]]=B6,A6,A6+1)</f>
        <v>1</v>
      </c>
      <c r="B7" s="28" t="s">
        <v>329</v>
      </c>
      <c r="C7" s="36">
        <v>1</v>
      </c>
      <c r="D7" s="28" t="s">
        <v>272</v>
      </c>
      <c r="E7" s="37">
        <v>5.0000000000000001E-3</v>
      </c>
      <c r="F7" s="27" t="str">
        <f>IFERROR(_xlfn.XLOOKUP(RecipeCostCalculator[[#This Row],[USED INGREDIENTS]],Ingredients[INGREDIENTS],Ingredients[UNIT],,0),"")</f>
        <v>Litre</v>
      </c>
      <c r="G7" s="29">
        <f>IFERROR(_xlfn.XLOOKUP(RecipeCostCalculator[[#This Row],[USED INGREDIENTS]],Ingredients[INGREDIENTS],Ingredients[PURCHASING PRICE],,0),"")</f>
        <v>4.8299999999999992</v>
      </c>
      <c r="H7" s="29">
        <f>IFERROR(RecipeCostCalculator[[#This Row],[INGREDIENTS PURCHASING PRICE]]*RecipeCostCalculator[[#This Row],[USED WEIGHT]],"0")</f>
        <v>2.4149999999999998E-2</v>
      </c>
    </row>
    <row r="8" spans="1:8" ht="15" customHeight="1">
      <c r="A8" s="27">
        <f>IF(RecipeCostCalculator[[#This Row],[READY PRODUCT]]=B7,A7,A7+1)</f>
        <v>1</v>
      </c>
      <c r="B8" s="28" t="s">
        <v>329</v>
      </c>
      <c r="C8" s="36">
        <v>1</v>
      </c>
      <c r="D8" s="28" t="s">
        <v>274</v>
      </c>
      <c r="E8" s="37">
        <v>3.0000000000000002E-2</v>
      </c>
      <c r="F8" s="27" t="str">
        <f>IFERROR(_xlfn.XLOOKUP(RecipeCostCalculator[[#This Row],[USED INGREDIENTS]],Ingredients[INGREDIENTS],Ingredients[UNIT],,0),"")</f>
        <v>kg.</v>
      </c>
      <c r="G8" s="29">
        <f>IFERROR(_xlfn.XLOOKUP(RecipeCostCalculator[[#This Row],[USED INGREDIENTS]],Ingredients[INGREDIENTS],Ingredients[PURCHASING PRICE],,0),"")</f>
        <v>17</v>
      </c>
      <c r="H8" s="29">
        <f>IFERROR(RecipeCostCalculator[[#This Row],[INGREDIENTS PURCHASING PRICE]]*RecipeCostCalculator[[#This Row],[USED WEIGHT]],"0")</f>
        <v>0.51</v>
      </c>
    </row>
    <row r="9" spans="1:8" ht="15" customHeight="1">
      <c r="A9" s="27">
        <f>IF(RecipeCostCalculator[[#This Row],[READY PRODUCT]]=B8,A8,A8+1)</f>
        <v>1</v>
      </c>
      <c r="B9" s="28" t="s">
        <v>329</v>
      </c>
      <c r="C9" s="36">
        <v>1</v>
      </c>
      <c r="D9" s="28" t="s">
        <v>219</v>
      </c>
      <c r="E9" s="37">
        <v>3.0000000000000002E-2</v>
      </c>
      <c r="F9" s="27" t="str">
        <f>IFERROR(_xlfn.XLOOKUP(RecipeCostCalculator[[#This Row],[USED INGREDIENTS]],Ingredients[INGREDIENTS],Ingredients[UNIT],,0),"")</f>
        <v>kg.</v>
      </c>
      <c r="G9" s="29">
        <f>IFERROR(_xlfn.XLOOKUP(RecipeCostCalculator[[#This Row],[USED INGREDIENTS]],Ingredients[INGREDIENTS],Ingredients[PURCHASING PRICE],,0),"")</f>
        <v>3.2195</v>
      </c>
      <c r="H9" s="29">
        <f>IFERROR(RecipeCostCalculator[[#This Row],[INGREDIENTS PURCHASING PRICE]]*RecipeCostCalculator[[#This Row],[USED WEIGHT]],"0")</f>
        <v>9.6585000000000004E-2</v>
      </c>
    </row>
    <row r="10" spans="1:8" ht="15" customHeight="1">
      <c r="A10" s="27">
        <f>IF(RecipeCostCalculator[[#This Row],[READY PRODUCT]]=B9,A9,A9+1)</f>
        <v>1</v>
      </c>
      <c r="B10" s="28" t="s">
        <v>329</v>
      </c>
      <c r="C10" s="36">
        <v>1</v>
      </c>
      <c r="D10" s="28" t="s">
        <v>288</v>
      </c>
      <c r="E10" s="37">
        <v>0.05</v>
      </c>
      <c r="F10" s="27" t="str">
        <f>IFERROR(_xlfn.XLOOKUP(RecipeCostCalculator[[#This Row],[USED INGREDIENTS]],Ingredients[INGREDIENTS],Ingredients[UNIT],,0),"")</f>
        <v>kg.</v>
      </c>
      <c r="G10" s="29">
        <f>IFERROR(_xlfn.XLOOKUP(RecipeCostCalculator[[#This Row],[USED INGREDIENTS]],Ingredients[INGREDIENTS],Ingredients[PURCHASING PRICE],,0),"")</f>
        <v>45</v>
      </c>
      <c r="H10" s="29">
        <f>IFERROR(RecipeCostCalculator[[#This Row],[INGREDIENTS PURCHASING PRICE]]*RecipeCostCalculator[[#This Row],[USED WEIGHT]],"0")</f>
        <v>2.25</v>
      </c>
    </row>
    <row r="11" spans="1:8" ht="15" customHeight="1">
      <c r="A11" s="27">
        <f>IF(RecipeCostCalculator[[#This Row],[READY PRODUCT]]=B10,A10,A10+1)</f>
        <v>1</v>
      </c>
      <c r="B11" s="28" t="s">
        <v>329</v>
      </c>
      <c r="C11" s="36">
        <v>1</v>
      </c>
      <c r="D11" s="28" t="s">
        <v>238</v>
      </c>
      <c r="E11" s="37">
        <v>0.01</v>
      </c>
      <c r="F11" s="27" t="str">
        <f>IFERROR(_xlfn.XLOOKUP(RecipeCostCalculator[[#This Row],[USED INGREDIENTS]],Ingredients[INGREDIENTS],Ingredients[UNIT],,0),"")</f>
        <v>kg.</v>
      </c>
      <c r="G11" s="29">
        <f>IFERROR(_xlfn.XLOOKUP(RecipeCostCalculator[[#This Row],[USED INGREDIENTS]],Ingredients[INGREDIENTS],Ingredients[PURCHASING PRICE],,0),"")</f>
        <v>1.5</v>
      </c>
      <c r="H11" s="29">
        <f>IFERROR(RecipeCostCalculator[[#This Row],[INGREDIENTS PURCHASING PRICE]]*RecipeCostCalculator[[#This Row],[USED WEIGHT]],"0")</f>
        <v>1.4999999999999999E-2</v>
      </c>
    </row>
    <row r="12" spans="1:8" ht="15" customHeight="1">
      <c r="A12" s="27">
        <f>IF(RecipeCostCalculator[[#This Row],[READY PRODUCT]]=B11,A11,A11+1)</f>
        <v>2</v>
      </c>
      <c r="B12" s="28" t="s">
        <v>181</v>
      </c>
      <c r="C12" s="36">
        <v>1</v>
      </c>
      <c r="D12" s="28" t="s">
        <v>314</v>
      </c>
      <c r="E12" s="37">
        <v>0.01</v>
      </c>
      <c r="F12" s="27" t="str">
        <f>IFERROR(_xlfn.XLOOKUP(RecipeCostCalculator[[#This Row],[USED INGREDIENTS]],Ingredients[INGREDIENTS],Ingredients[UNIT],,0),"")</f>
        <v>kg.</v>
      </c>
      <c r="G12" s="29">
        <f>IFERROR(_xlfn.XLOOKUP(RecipeCostCalculator[[#This Row],[USED INGREDIENTS]],Ingredients[INGREDIENTS],Ingredients[PURCHASING PRICE],,0),"")</f>
        <v>5.0599999999999996</v>
      </c>
      <c r="H12" s="29">
        <f>IFERROR(RecipeCostCalculator[[#This Row],[INGREDIENTS PURCHASING PRICE]]*RecipeCostCalculator[[#This Row],[USED WEIGHT]],"0")</f>
        <v>5.0599999999999999E-2</v>
      </c>
    </row>
    <row r="13" spans="1:8" ht="15" customHeight="1">
      <c r="A13" s="27">
        <f>IF(RecipeCostCalculator[[#This Row],[READY PRODUCT]]=B12,A12,A12+1)</f>
        <v>2</v>
      </c>
      <c r="B13" s="28" t="s">
        <v>181</v>
      </c>
      <c r="C13" s="36">
        <v>1</v>
      </c>
      <c r="D13" s="28" t="s">
        <v>256</v>
      </c>
      <c r="E13" s="37">
        <v>0.12</v>
      </c>
      <c r="F13" s="27" t="str">
        <f>IFERROR(_xlfn.XLOOKUP(RecipeCostCalculator[[#This Row],[USED INGREDIENTS]],Ingredients[INGREDIENTS],Ingredients[UNIT],,0),"")</f>
        <v>Piece/s</v>
      </c>
      <c r="G13" s="29">
        <f>IFERROR(_xlfn.XLOOKUP(RecipeCostCalculator[[#This Row],[USED INGREDIENTS]],Ingredients[INGREDIENTS],Ingredients[PURCHASING PRICE],,0),"")</f>
        <v>0.18458333333333332</v>
      </c>
      <c r="H13" s="29">
        <f>IFERROR(RecipeCostCalculator[[#This Row],[INGREDIENTS PURCHASING PRICE]]*RecipeCostCalculator[[#This Row],[USED WEIGHT]],"0")</f>
        <v>2.2149999999999996E-2</v>
      </c>
    </row>
    <row r="14" spans="1:8" ht="15" customHeight="1">
      <c r="A14" s="27">
        <f>IF(RecipeCostCalculator[[#This Row],[READY PRODUCT]]=B13,A13,A13+1)</f>
        <v>2</v>
      </c>
      <c r="B14" s="28" t="s">
        <v>181</v>
      </c>
      <c r="C14" s="36">
        <v>1</v>
      </c>
      <c r="D14" s="28" t="s">
        <v>257</v>
      </c>
      <c r="E14" s="37">
        <v>0.17</v>
      </c>
      <c r="F14" s="27" t="str">
        <f>IFERROR(_xlfn.XLOOKUP(RecipeCostCalculator[[#This Row],[USED INGREDIENTS]],Ingredients[INGREDIENTS],Ingredients[UNIT],,0),"")</f>
        <v>Piece/s</v>
      </c>
      <c r="G14" s="29">
        <f>IFERROR(_xlfn.XLOOKUP(RecipeCostCalculator[[#This Row],[USED INGREDIENTS]],Ingredients[INGREDIENTS],Ingredients[PURCHASING PRICE],,0),"")</f>
        <v>2.64</v>
      </c>
      <c r="H14" s="29">
        <f>IFERROR(RecipeCostCalculator[[#This Row],[INGREDIENTS PURCHASING PRICE]]*RecipeCostCalculator[[#This Row],[USED WEIGHT]],"0")</f>
        <v>0.44880000000000003</v>
      </c>
    </row>
    <row r="15" spans="1:8" ht="15" customHeight="1">
      <c r="A15" s="27">
        <f>IF(RecipeCostCalculator[[#This Row],[READY PRODUCT]]=B14,A14,A14+1)</f>
        <v>2</v>
      </c>
      <c r="B15" s="28" t="s">
        <v>181</v>
      </c>
      <c r="C15" s="36">
        <v>1</v>
      </c>
      <c r="D15" s="28" t="s">
        <v>208</v>
      </c>
      <c r="E15" s="37">
        <v>0.02</v>
      </c>
      <c r="F15" s="27" t="str">
        <f>IFERROR(_xlfn.XLOOKUP(RecipeCostCalculator[[#This Row],[USED INGREDIENTS]],Ingredients[INGREDIENTS],Ingredients[UNIT],,0),"")</f>
        <v>Piece/s</v>
      </c>
      <c r="G15" s="29">
        <f>IFERROR(_xlfn.XLOOKUP(RecipeCostCalculator[[#This Row],[USED INGREDIENTS]],Ingredients[INGREDIENTS],Ingredients[PURCHASING PRICE],,0),"")</f>
        <v>0.3</v>
      </c>
      <c r="H15" s="29">
        <f>IFERROR(RecipeCostCalculator[[#This Row],[INGREDIENTS PURCHASING PRICE]]*RecipeCostCalculator[[#This Row],[USED WEIGHT]],"0")</f>
        <v>6.0000000000000001E-3</v>
      </c>
    </row>
    <row r="16" spans="1:8" ht="15" customHeight="1">
      <c r="A16" s="27">
        <f>IF(RecipeCostCalculator[[#This Row],[READY PRODUCT]]=B15,A15,A15+1)</f>
        <v>2</v>
      </c>
      <c r="B16" s="28" t="s">
        <v>181</v>
      </c>
      <c r="C16" s="36">
        <v>1</v>
      </c>
      <c r="D16" s="28" t="s">
        <v>212</v>
      </c>
      <c r="E16" s="37">
        <v>0.01</v>
      </c>
      <c r="F16" s="27" t="str">
        <f>IFERROR(_xlfn.XLOOKUP(RecipeCostCalculator[[#This Row],[USED INGREDIENTS]],Ingredients[INGREDIENTS],Ingredients[UNIT],,0),"")</f>
        <v>kg.</v>
      </c>
      <c r="G16" s="29">
        <f>IFERROR(_xlfn.XLOOKUP(RecipeCostCalculator[[#This Row],[USED INGREDIENTS]],Ingredients[INGREDIENTS],Ingredients[PURCHASING PRICE],,0),"")</f>
        <v>3.7050000000000005</v>
      </c>
      <c r="H16" s="29">
        <f>IFERROR(RecipeCostCalculator[[#This Row],[INGREDIENTS PURCHASING PRICE]]*RecipeCostCalculator[[#This Row],[USED WEIGHT]],"0")</f>
        <v>3.7050000000000007E-2</v>
      </c>
    </row>
    <row r="17" spans="1:8" ht="15" customHeight="1">
      <c r="A17" s="27">
        <f>IF(RecipeCostCalculator[[#This Row],[READY PRODUCT]]=B16,A16,A16+1)</f>
        <v>2</v>
      </c>
      <c r="B17" s="28" t="s">
        <v>181</v>
      </c>
      <c r="C17" s="36">
        <v>1</v>
      </c>
      <c r="D17" s="28" t="s">
        <v>215</v>
      </c>
      <c r="E17" s="37">
        <v>0.02</v>
      </c>
      <c r="F17" s="27" t="str">
        <f>IFERROR(_xlfn.XLOOKUP(RecipeCostCalculator[[#This Row],[USED INGREDIENTS]],Ingredients[INGREDIENTS],Ingredients[UNIT],,0),"")</f>
        <v>kg.</v>
      </c>
      <c r="G17" s="29">
        <f>IFERROR(_xlfn.XLOOKUP(RecipeCostCalculator[[#This Row],[USED INGREDIENTS]],Ingredients[INGREDIENTS],Ingredients[PURCHASING PRICE],,0),"")</f>
        <v>2.348148148148149</v>
      </c>
      <c r="H17" s="29">
        <f>IFERROR(RecipeCostCalculator[[#This Row],[INGREDIENTS PURCHASING PRICE]]*RecipeCostCalculator[[#This Row],[USED WEIGHT]],"0")</f>
        <v>4.6962962962962984E-2</v>
      </c>
    </row>
    <row r="18" spans="1:8" ht="15" customHeight="1">
      <c r="A18" s="27">
        <f>IF(RecipeCostCalculator[[#This Row],[READY PRODUCT]]=B17,A17,A17+1)</f>
        <v>2</v>
      </c>
      <c r="B18" s="28" t="s">
        <v>181</v>
      </c>
      <c r="C18" s="36">
        <v>1</v>
      </c>
      <c r="D18" s="28" t="s">
        <v>219</v>
      </c>
      <c r="E18" s="37">
        <v>0.03</v>
      </c>
      <c r="F18" s="27" t="str">
        <f>IFERROR(_xlfn.XLOOKUP(RecipeCostCalculator[[#This Row],[USED INGREDIENTS]],Ingredients[INGREDIENTS],Ingredients[UNIT],,0),"")</f>
        <v>kg.</v>
      </c>
      <c r="G18" s="29">
        <f>IFERROR(_xlfn.XLOOKUP(RecipeCostCalculator[[#This Row],[USED INGREDIENTS]],Ingredients[INGREDIENTS],Ingredients[PURCHASING PRICE],,0),"")</f>
        <v>3.2195</v>
      </c>
      <c r="H18" s="29">
        <f>IFERROR(RecipeCostCalculator[[#This Row],[INGREDIENTS PURCHASING PRICE]]*RecipeCostCalculator[[#This Row],[USED WEIGHT]],"0")</f>
        <v>9.6585000000000004E-2</v>
      </c>
    </row>
    <row r="19" spans="1:8" ht="15" customHeight="1">
      <c r="A19" s="27">
        <f>IF(RecipeCostCalculator[[#This Row],[READY PRODUCT]]=B18,A18,A18+1)</f>
        <v>2</v>
      </c>
      <c r="B19" s="28" t="s">
        <v>181</v>
      </c>
      <c r="C19" s="36">
        <v>1</v>
      </c>
      <c r="D19" s="28" t="s">
        <v>227</v>
      </c>
      <c r="E19" s="37">
        <v>0.03</v>
      </c>
      <c r="F19" s="27" t="str">
        <f>IFERROR(_xlfn.XLOOKUP(RecipeCostCalculator[[#This Row],[USED INGREDIENTS]],Ingredients[INGREDIENTS],Ingredients[UNIT],,0),"")</f>
        <v>kg.</v>
      </c>
      <c r="G19" s="29">
        <f>IFERROR(_xlfn.XLOOKUP(RecipeCostCalculator[[#This Row],[USED INGREDIENTS]],Ingredients[INGREDIENTS],Ingredients[PURCHASING PRICE],,0),"")</f>
        <v>3.584090909090909</v>
      </c>
      <c r="H19" s="29">
        <f>IFERROR(RecipeCostCalculator[[#This Row],[INGREDIENTS PURCHASING PRICE]]*RecipeCostCalculator[[#This Row],[USED WEIGHT]],"0")</f>
        <v>0.10752272727272727</v>
      </c>
    </row>
    <row r="20" spans="1:8" ht="15" customHeight="1">
      <c r="A20" s="27">
        <f>IF(RecipeCostCalculator[[#This Row],[READY PRODUCT]]=B19,A19,A19+1)</f>
        <v>2</v>
      </c>
      <c r="B20" s="28" t="s">
        <v>181</v>
      </c>
      <c r="C20" s="36">
        <v>1</v>
      </c>
      <c r="D20" s="28" t="s">
        <v>289</v>
      </c>
      <c r="E20" s="37">
        <v>0.01</v>
      </c>
      <c r="F20" s="27" t="str">
        <f>IFERROR(_xlfn.XLOOKUP(RecipeCostCalculator[[#This Row],[USED INGREDIENTS]],Ingredients[INGREDIENTS],Ingredients[UNIT],,0),"")</f>
        <v>kg.</v>
      </c>
      <c r="G20" s="29">
        <f>IFERROR(_xlfn.XLOOKUP(RecipeCostCalculator[[#This Row],[USED INGREDIENTS]],Ingredients[INGREDIENTS],Ingredients[PURCHASING PRICE],,0),"")</f>
        <v>1.324545454545454</v>
      </c>
      <c r="H20" s="29">
        <f>IFERROR(RecipeCostCalculator[[#This Row],[INGREDIENTS PURCHASING PRICE]]*RecipeCostCalculator[[#This Row],[USED WEIGHT]],"0")</f>
        <v>1.3245454545454541E-2</v>
      </c>
    </row>
    <row r="21" spans="1:8" ht="15" customHeight="1">
      <c r="A21" s="27">
        <f>IF(RecipeCostCalculator[[#This Row],[READY PRODUCT]]=B20,A20,A20+1)</f>
        <v>2</v>
      </c>
      <c r="B21" s="28" t="s">
        <v>181</v>
      </c>
      <c r="C21" s="36">
        <v>1</v>
      </c>
      <c r="D21" s="28" t="s">
        <v>296</v>
      </c>
      <c r="E21" s="37">
        <v>0.04</v>
      </c>
      <c r="F21" s="27" t="str">
        <f>IFERROR(_xlfn.XLOOKUP(RecipeCostCalculator[[#This Row],[USED INGREDIENTS]],Ingredients[INGREDIENTS],Ingredients[UNIT],,0),"")</f>
        <v>kg.</v>
      </c>
      <c r="G21" s="29">
        <f>IFERROR(_xlfn.XLOOKUP(RecipeCostCalculator[[#This Row],[USED INGREDIENTS]],Ingredients[INGREDIENTS],Ingredients[PURCHASING PRICE],,0),"")</f>
        <v>21.34</v>
      </c>
      <c r="H21" s="29">
        <f>IFERROR(RecipeCostCalculator[[#This Row],[INGREDIENTS PURCHASING PRICE]]*RecipeCostCalculator[[#This Row],[USED WEIGHT]],"0")</f>
        <v>0.85360000000000003</v>
      </c>
    </row>
    <row r="22" spans="1:8" ht="15" customHeight="1">
      <c r="A22" s="27">
        <f>IF(RecipeCostCalculator[[#This Row],[READY PRODUCT]]=B21,A21,A21+1)</f>
        <v>2</v>
      </c>
      <c r="B22" s="28" t="s">
        <v>181</v>
      </c>
      <c r="C22" s="36">
        <v>1</v>
      </c>
      <c r="D22" s="28" t="s">
        <v>237</v>
      </c>
      <c r="E22" s="37">
        <v>0.02</v>
      </c>
      <c r="F22" s="27" t="str">
        <f>IFERROR(_xlfn.XLOOKUP(RecipeCostCalculator[[#This Row],[USED INGREDIENTS]],Ingredients[INGREDIENTS],Ingredients[UNIT],,0),"")</f>
        <v>kg.</v>
      </c>
      <c r="G22" s="29">
        <f>IFERROR(_xlfn.XLOOKUP(RecipeCostCalculator[[#This Row],[USED INGREDIENTS]],Ingredients[INGREDIENTS],Ingredients[PURCHASING PRICE],,0),"")</f>
        <v>2.5729411764705894</v>
      </c>
      <c r="H22" s="29">
        <f>IFERROR(RecipeCostCalculator[[#This Row],[INGREDIENTS PURCHASING PRICE]]*RecipeCostCalculator[[#This Row],[USED WEIGHT]],"0")</f>
        <v>5.1458823529411786E-2</v>
      </c>
    </row>
    <row r="23" spans="1:8" ht="15" customHeight="1">
      <c r="A23" s="27">
        <f>IF(RecipeCostCalculator[[#This Row],[READY PRODUCT]]=B22,A22,A22+1)</f>
        <v>2</v>
      </c>
      <c r="B23" s="28" t="s">
        <v>181</v>
      </c>
      <c r="C23" s="36">
        <v>1</v>
      </c>
      <c r="D23" s="28" t="s">
        <v>243</v>
      </c>
      <c r="E23" s="37">
        <v>1</v>
      </c>
      <c r="F23" s="27" t="str">
        <f>IFERROR(_xlfn.XLOOKUP(RecipeCostCalculator[[#This Row],[USED INGREDIENTS]],Ingredients[INGREDIENTS],Ingredients[UNIT],,0),"")</f>
        <v>Piece/s</v>
      </c>
      <c r="G23" s="29">
        <f>IFERROR(_xlfn.XLOOKUP(RecipeCostCalculator[[#This Row],[USED INGREDIENTS]],Ingredients[INGREDIENTS],Ingredients[PURCHASING PRICE],,0),"")</f>
        <v>0.14552631578947378</v>
      </c>
      <c r="H23" s="29">
        <f>IFERROR(RecipeCostCalculator[[#This Row],[INGREDIENTS PURCHASING PRICE]]*RecipeCostCalculator[[#This Row],[USED WEIGHT]],"0")</f>
        <v>0.14552631578947378</v>
      </c>
    </row>
    <row r="24" spans="1:8" ht="15" customHeight="1">
      <c r="A24" s="27">
        <f>IF(RecipeCostCalculator[[#This Row],[READY PRODUCT]]=B23,A23,A23+1)</f>
        <v>3</v>
      </c>
      <c r="B24" s="28" t="s">
        <v>191</v>
      </c>
      <c r="C24" s="36">
        <v>1</v>
      </c>
      <c r="D24" s="28" t="s">
        <v>256</v>
      </c>
      <c r="E24" s="28">
        <v>0.12</v>
      </c>
      <c r="F24" s="27" t="str">
        <f>IFERROR(_xlfn.XLOOKUP(RecipeCostCalculator[[#This Row],[USED INGREDIENTS]],Ingredients[INGREDIENTS],Ingredients[UNIT],,0),"")</f>
        <v>Piece/s</v>
      </c>
      <c r="G24" s="29">
        <f>IFERROR(_xlfn.XLOOKUP(RecipeCostCalculator[[#This Row],[USED INGREDIENTS]],Ingredients[INGREDIENTS],Ingredients[PURCHASING PRICE],,0),"")</f>
        <v>0.18458333333333332</v>
      </c>
      <c r="H24" s="29">
        <f>IFERROR(RecipeCostCalculator[[#This Row],[INGREDIENTS PURCHASING PRICE]]*RecipeCostCalculator[[#This Row],[USED WEIGHT]],"0")</f>
        <v>2.2149999999999996E-2</v>
      </c>
    </row>
    <row r="25" spans="1:8" ht="15" customHeight="1">
      <c r="A25" s="27">
        <f>IF(RecipeCostCalculator[[#This Row],[READY PRODUCT]]=B24,A24,A24+1)</f>
        <v>3</v>
      </c>
      <c r="B25" s="28" t="s">
        <v>191</v>
      </c>
      <c r="C25" s="36">
        <v>1</v>
      </c>
      <c r="D25" s="28" t="s">
        <v>257</v>
      </c>
      <c r="E25" s="28">
        <v>0.17</v>
      </c>
      <c r="F25" s="27" t="str">
        <f>IFERROR(_xlfn.XLOOKUP(RecipeCostCalculator[[#This Row],[USED INGREDIENTS]],Ingredients[INGREDIENTS],Ingredients[UNIT],,0),"")</f>
        <v>Piece/s</v>
      </c>
      <c r="G25" s="29">
        <f>IFERROR(_xlfn.XLOOKUP(RecipeCostCalculator[[#This Row],[USED INGREDIENTS]],Ingredients[INGREDIENTS],Ingredients[PURCHASING PRICE],,0),"")</f>
        <v>2.64</v>
      </c>
      <c r="H25" s="29">
        <f>IFERROR(RecipeCostCalculator[[#This Row],[INGREDIENTS PURCHASING PRICE]]*RecipeCostCalculator[[#This Row],[USED WEIGHT]],"0")</f>
        <v>0.44880000000000003</v>
      </c>
    </row>
    <row r="26" spans="1:8" ht="15" customHeight="1">
      <c r="A26" s="27">
        <f>IF(RecipeCostCalculator[[#This Row],[READY PRODUCT]]=B25,A25,A25+1)</f>
        <v>3</v>
      </c>
      <c r="B26" s="28" t="s">
        <v>191</v>
      </c>
      <c r="C26" s="36">
        <v>1</v>
      </c>
      <c r="D26" s="28" t="s">
        <v>208</v>
      </c>
      <c r="E26" s="28">
        <v>0.02</v>
      </c>
      <c r="F26" s="27" t="str">
        <f>IFERROR(_xlfn.XLOOKUP(RecipeCostCalculator[[#This Row],[USED INGREDIENTS]],Ingredients[INGREDIENTS],Ingredients[UNIT],,0),"")</f>
        <v>Piece/s</v>
      </c>
      <c r="G26" s="29">
        <f>IFERROR(_xlfn.XLOOKUP(RecipeCostCalculator[[#This Row],[USED INGREDIENTS]],Ingredients[INGREDIENTS],Ingredients[PURCHASING PRICE],,0),"")</f>
        <v>0.3</v>
      </c>
      <c r="H26" s="29">
        <f>IFERROR(RecipeCostCalculator[[#This Row],[INGREDIENTS PURCHASING PRICE]]*RecipeCostCalculator[[#This Row],[USED WEIGHT]],"0")</f>
        <v>6.0000000000000001E-3</v>
      </c>
    </row>
    <row r="27" spans="1:8" ht="15" customHeight="1">
      <c r="A27" s="27">
        <f>IF(RecipeCostCalculator[[#This Row],[READY PRODUCT]]=B26,A26,A26+1)</f>
        <v>3</v>
      </c>
      <c r="B27" s="28" t="s">
        <v>191</v>
      </c>
      <c r="C27" s="36">
        <v>1</v>
      </c>
      <c r="D27" s="28" t="s">
        <v>258</v>
      </c>
      <c r="E27" s="28">
        <v>0.05</v>
      </c>
      <c r="F27" s="27" t="str">
        <f>IFERROR(_xlfn.XLOOKUP(RecipeCostCalculator[[#This Row],[USED INGREDIENTS]],Ingredients[INGREDIENTS],Ingredients[UNIT],,0),"")</f>
        <v>kg.</v>
      </c>
      <c r="G27" s="29">
        <f>IFERROR(_xlfn.XLOOKUP(RecipeCostCalculator[[#This Row],[USED INGREDIENTS]],Ingredients[INGREDIENTS],Ingredients[PURCHASING PRICE],,0),"")</f>
        <v>26</v>
      </c>
      <c r="H27" s="29">
        <f>IFERROR(RecipeCostCalculator[[#This Row],[INGREDIENTS PURCHASING PRICE]]*RecipeCostCalculator[[#This Row],[USED WEIGHT]],"0")</f>
        <v>1.3</v>
      </c>
    </row>
    <row r="28" spans="1:8" ht="15" customHeight="1">
      <c r="A28" s="27">
        <f>IF(RecipeCostCalculator[[#This Row],[READY PRODUCT]]=B27,A27,A27+1)</f>
        <v>3</v>
      </c>
      <c r="B28" s="28" t="s">
        <v>191</v>
      </c>
      <c r="C28" s="36">
        <v>1</v>
      </c>
      <c r="D28" s="28" t="s">
        <v>212</v>
      </c>
      <c r="E28" s="28">
        <v>0.01</v>
      </c>
      <c r="F28" s="27" t="str">
        <f>IFERROR(_xlfn.XLOOKUP(RecipeCostCalculator[[#This Row],[USED INGREDIENTS]],Ingredients[INGREDIENTS],Ingredients[UNIT],,0),"")</f>
        <v>kg.</v>
      </c>
      <c r="G28" s="29">
        <f>IFERROR(_xlfn.XLOOKUP(RecipeCostCalculator[[#This Row],[USED INGREDIENTS]],Ingredients[INGREDIENTS],Ingredients[PURCHASING PRICE],,0),"")</f>
        <v>3.7050000000000005</v>
      </c>
      <c r="H28" s="29">
        <f>IFERROR(RecipeCostCalculator[[#This Row],[INGREDIENTS PURCHASING PRICE]]*RecipeCostCalculator[[#This Row],[USED WEIGHT]],"0")</f>
        <v>3.7050000000000007E-2</v>
      </c>
    </row>
    <row r="29" spans="1:8" ht="15" customHeight="1">
      <c r="A29" s="27">
        <f>IF(RecipeCostCalculator[[#This Row],[READY PRODUCT]]=B28,A28,A28+1)</f>
        <v>3</v>
      </c>
      <c r="B29" s="28" t="s">
        <v>191</v>
      </c>
      <c r="C29" s="36">
        <v>1</v>
      </c>
      <c r="D29" s="28" t="s">
        <v>215</v>
      </c>
      <c r="E29" s="28">
        <v>0.02</v>
      </c>
      <c r="F29" s="27" t="str">
        <f>IFERROR(_xlfn.XLOOKUP(RecipeCostCalculator[[#This Row],[USED INGREDIENTS]],Ingredients[INGREDIENTS],Ingredients[UNIT],,0),"")</f>
        <v>kg.</v>
      </c>
      <c r="G29" s="29">
        <f>IFERROR(_xlfn.XLOOKUP(RecipeCostCalculator[[#This Row],[USED INGREDIENTS]],Ingredients[INGREDIENTS],Ingredients[PURCHASING PRICE],,0),"")</f>
        <v>2.348148148148149</v>
      </c>
      <c r="H29" s="29">
        <f>IFERROR(RecipeCostCalculator[[#This Row],[INGREDIENTS PURCHASING PRICE]]*RecipeCostCalculator[[#This Row],[USED WEIGHT]],"0")</f>
        <v>4.6962962962962984E-2</v>
      </c>
    </row>
    <row r="30" spans="1:8" ht="15" customHeight="1">
      <c r="A30" s="27">
        <f>IF(RecipeCostCalculator[[#This Row],[READY PRODUCT]]=B29,A29,A29+1)</f>
        <v>3</v>
      </c>
      <c r="B30" s="28" t="s">
        <v>191</v>
      </c>
      <c r="C30" s="36">
        <v>1</v>
      </c>
      <c r="D30" s="28" t="s">
        <v>219</v>
      </c>
      <c r="E30" s="28">
        <v>0.03</v>
      </c>
      <c r="F30" s="27" t="str">
        <f>IFERROR(_xlfn.XLOOKUP(RecipeCostCalculator[[#This Row],[USED INGREDIENTS]],Ingredients[INGREDIENTS],Ingredients[UNIT],,0),"")</f>
        <v>kg.</v>
      </c>
      <c r="G30" s="29">
        <f>IFERROR(_xlfn.XLOOKUP(RecipeCostCalculator[[#This Row],[USED INGREDIENTS]],Ingredients[INGREDIENTS],Ingredients[PURCHASING PRICE],,0),"")</f>
        <v>3.2195</v>
      </c>
      <c r="H30" s="29">
        <f>IFERROR(RecipeCostCalculator[[#This Row],[INGREDIENTS PURCHASING PRICE]]*RecipeCostCalculator[[#This Row],[USED WEIGHT]],"0")</f>
        <v>9.6585000000000004E-2</v>
      </c>
    </row>
    <row r="31" spans="1:8" ht="15" customHeight="1">
      <c r="A31" s="27">
        <f>IF(RecipeCostCalculator[[#This Row],[READY PRODUCT]]=B30,A30,A30+1)</f>
        <v>3</v>
      </c>
      <c r="B31" s="28" t="s">
        <v>191</v>
      </c>
      <c r="C31" s="36">
        <v>1</v>
      </c>
      <c r="D31" s="28" t="s">
        <v>237</v>
      </c>
      <c r="E31" s="37">
        <v>0.02</v>
      </c>
      <c r="F31" s="27" t="str">
        <f>IFERROR(_xlfn.XLOOKUP(RecipeCostCalculator[[#This Row],[USED INGREDIENTS]],Ingredients[INGREDIENTS],Ingredients[UNIT],,0),"")</f>
        <v>kg.</v>
      </c>
      <c r="G31" s="29">
        <f>IFERROR(_xlfn.XLOOKUP(RecipeCostCalculator[[#This Row],[USED INGREDIENTS]],Ingredients[INGREDIENTS],Ingredients[PURCHASING PRICE],,0),"")</f>
        <v>2.5729411764705894</v>
      </c>
      <c r="H31" s="29">
        <f>IFERROR(RecipeCostCalculator[[#This Row],[INGREDIENTS PURCHASING PRICE]]*RecipeCostCalculator[[#This Row],[USED WEIGHT]],"0")</f>
        <v>5.1458823529411786E-2</v>
      </c>
    </row>
    <row r="32" spans="1:8" ht="15" customHeight="1">
      <c r="A32" s="27">
        <f>IF(RecipeCostCalculator[[#This Row],[READY PRODUCT]]=B31,A31,A31+1)</f>
        <v>4</v>
      </c>
      <c r="B32" s="28" t="s">
        <v>190</v>
      </c>
      <c r="C32" s="36">
        <v>1</v>
      </c>
      <c r="D32" s="28" t="s">
        <v>256</v>
      </c>
      <c r="E32" s="37">
        <v>0.24249999999999999</v>
      </c>
      <c r="F32" s="27" t="str">
        <f>IFERROR(_xlfn.XLOOKUP(RecipeCostCalculator[[#This Row],[USED INGREDIENTS]],Ingredients[INGREDIENTS],Ingredients[UNIT],,0),"")</f>
        <v>Piece/s</v>
      </c>
      <c r="G32" s="29">
        <f>IFERROR(_xlfn.XLOOKUP(RecipeCostCalculator[[#This Row],[USED INGREDIENTS]],Ingredients[INGREDIENTS],Ingredients[PURCHASING PRICE],,0),"")</f>
        <v>0.18458333333333332</v>
      </c>
      <c r="H32" s="29">
        <f>IFERROR(RecipeCostCalculator[[#This Row],[INGREDIENTS PURCHASING PRICE]]*RecipeCostCalculator[[#This Row],[USED WEIGHT]],"0")</f>
        <v>4.476145833333333E-2</v>
      </c>
    </row>
    <row r="33" spans="1:8" ht="15" customHeight="1">
      <c r="A33" s="27">
        <f>IF(RecipeCostCalculator[[#This Row],[READY PRODUCT]]=B32,A32,A32+1)</f>
        <v>4</v>
      </c>
      <c r="B33" s="28" t="s">
        <v>190</v>
      </c>
      <c r="C33" s="36">
        <v>1</v>
      </c>
      <c r="D33" s="28" t="s">
        <v>257</v>
      </c>
      <c r="E33" s="37">
        <v>0.17</v>
      </c>
      <c r="F33" s="27" t="str">
        <f>IFERROR(_xlfn.XLOOKUP(RecipeCostCalculator[[#This Row],[USED INGREDIENTS]],Ingredients[INGREDIENTS],Ingredients[UNIT],,0),"")</f>
        <v>Piece/s</v>
      </c>
      <c r="G33" s="29">
        <f>IFERROR(_xlfn.XLOOKUP(RecipeCostCalculator[[#This Row],[USED INGREDIENTS]],Ingredients[INGREDIENTS],Ingredients[PURCHASING PRICE],,0),"")</f>
        <v>2.64</v>
      </c>
      <c r="H33" s="29">
        <f>IFERROR(RecipeCostCalculator[[#This Row],[INGREDIENTS PURCHASING PRICE]]*RecipeCostCalculator[[#This Row],[USED WEIGHT]],"0")</f>
        <v>0.44880000000000003</v>
      </c>
    </row>
    <row r="34" spans="1:8" ht="15" customHeight="1">
      <c r="A34" s="27">
        <f>IF(RecipeCostCalculator[[#This Row],[READY PRODUCT]]=B33,A33,A33+1)</f>
        <v>4</v>
      </c>
      <c r="B34" s="28" t="s">
        <v>190</v>
      </c>
      <c r="C34" s="36">
        <v>1</v>
      </c>
      <c r="D34" s="28" t="s">
        <v>208</v>
      </c>
      <c r="E34" s="37">
        <v>1.4999999999999999E-2</v>
      </c>
      <c r="F34" s="27" t="str">
        <f>IFERROR(_xlfn.XLOOKUP(RecipeCostCalculator[[#This Row],[USED INGREDIENTS]],Ingredients[INGREDIENTS],Ingredients[UNIT],,0),"")</f>
        <v>Piece/s</v>
      </c>
      <c r="G34" s="29">
        <f>IFERROR(_xlfn.XLOOKUP(RecipeCostCalculator[[#This Row],[USED INGREDIENTS]],Ingredients[INGREDIENTS],Ingredients[PURCHASING PRICE],,0),"")</f>
        <v>0.3</v>
      </c>
      <c r="H34" s="29">
        <f>IFERROR(RecipeCostCalculator[[#This Row],[INGREDIENTS PURCHASING PRICE]]*RecipeCostCalculator[[#This Row],[USED WEIGHT]],"0")</f>
        <v>4.4999999999999997E-3</v>
      </c>
    </row>
    <row r="35" spans="1:8" ht="15" customHeight="1">
      <c r="A35" s="27">
        <f>IF(RecipeCostCalculator[[#This Row],[READY PRODUCT]]=B34,A34,A34+1)</f>
        <v>4</v>
      </c>
      <c r="B35" s="28" t="s">
        <v>190</v>
      </c>
      <c r="C35" s="36">
        <v>1</v>
      </c>
      <c r="D35" s="28" t="s">
        <v>258</v>
      </c>
      <c r="E35" s="37">
        <v>0.05</v>
      </c>
      <c r="F35" s="27" t="str">
        <f>IFERROR(_xlfn.XLOOKUP(RecipeCostCalculator[[#This Row],[USED INGREDIENTS]],Ingredients[INGREDIENTS],Ingredients[UNIT],,0),"")</f>
        <v>kg.</v>
      </c>
      <c r="G35" s="29">
        <f>IFERROR(_xlfn.XLOOKUP(RecipeCostCalculator[[#This Row],[USED INGREDIENTS]],Ingredients[INGREDIENTS],Ingredients[PURCHASING PRICE],,0),"")</f>
        <v>26</v>
      </c>
      <c r="H35" s="29">
        <f>IFERROR(RecipeCostCalculator[[#This Row],[INGREDIENTS PURCHASING PRICE]]*RecipeCostCalculator[[#This Row],[USED WEIGHT]],"0")</f>
        <v>1.3</v>
      </c>
    </row>
    <row r="36" spans="1:8" ht="15" customHeight="1">
      <c r="A36" s="27">
        <f>IF(RecipeCostCalculator[[#This Row],[READY PRODUCT]]=B35,A35,A35+1)</f>
        <v>4</v>
      </c>
      <c r="B36" s="28" t="s">
        <v>190</v>
      </c>
      <c r="C36" s="36">
        <v>1</v>
      </c>
      <c r="D36" s="28" t="s">
        <v>212</v>
      </c>
      <c r="E36" s="37">
        <v>9.7000000000000003E-3</v>
      </c>
      <c r="F36" s="27" t="str">
        <f>IFERROR(_xlfn.XLOOKUP(RecipeCostCalculator[[#This Row],[USED INGREDIENTS]],Ingredients[INGREDIENTS],Ingredients[UNIT],,0),"")</f>
        <v>kg.</v>
      </c>
      <c r="G36" s="29">
        <f>IFERROR(_xlfn.XLOOKUP(RecipeCostCalculator[[#This Row],[USED INGREDIENTS]],Ingredients[INGREDIENTS],Ingredients[PURCHASING PRICE],,0),"")</f>
        <v>3.7050000000000005</v>
      </c>
      <c r="H36" s="29">
        <f>IFERROR(RecipeCostCalculator[[#This Row],[INGREDIENTS PURCHASING PRICE]]*RecipeCostCalculator[[#This Row],[USED WEIGHT]],"0")</f>
        <v>3.5938500000000005E-2</v>
      </c>
    </row>
    <row r="37" spans="1:8" ht="15" customHeight="1">
      <c r="A37" s="27">
        <f>IF(RecipeCostCalculator[[#This Row],[READY PRODUCT]]=B36,A36,A36+1)</f>
        <v>4</v>
      </c>
      <c r="B37" s="28" t="s">
        <v>190</v>
      </c>
      <c r="C37" s="36">
        <v>1</v>
      </c>
      <c r="D37" s="28" t="s">
        <v>215</v>
      </c>
      <c r="E37" s="37">
        <v>2.4299999999999999E-2</v>
      </c>
      <c r="F37" s="27" t="str">
        <f>IFERROR(_xlfn.XLOOKUP(RecipeCostCalculator[[#This Row],[USED INGREDIENTS]],Ingredients[INGREDIENTS],Ingredients[UNIT],,0),"")</f>
        <v>kg.</v>
      </c>
      <c r="G37" s="29">
        <f>IFERROR(_xlfn.XLOOKUP(RecipeCostCalculator[[#This Row],[USED INGREDIENTS]],Ingredients[INGREDIENTS],Ingredients[PURCHASING PRICE],,0),"")</f>
        <v>2.348148148148149</v>
      </c>
      <c r="H37" s="29">
        <f>IFERROR(RecipeCostCalculator[[#This Row],[INGREDIENTS PURCHASING PRICE]]*RecipeCostCalculator[[#This Row],[USED WEIGHT]],"0")</f>
        <v>5.706000000000002E-2</v>
      </c>
    </row>
    <row r="38" spans="1:8" ht="15" customHeight="1">
      <c r="A38" s="27">
        <f>IF(RecipeCostCalculator[[#This Row],[READY PRODUCT]]=B37,A37,A37+1)</f>
        <v>4</v>
      </c>
      <c r="B38" s="28" t="s">
        <v>190</v>
      </c>
      <c r="C38" s="36">
        <v>1</v>
      </c>
      <c r="D38" s="28" t="s">
        <v>272</v>
      </c>
      <c r="E38" s="37">
        <v>6.0999999999999995E-3</v>
      </c>
      <c r="F38" s="27" t="str">
        <f>IFERROR(_xlfn.XLOOKUP(RecipeCostCalculator[[#This Row],[USED INGREDIENTS]],Ingredients[INGREDIENTS],Ingredients[UNIT],,0),"")</f>
        <v>Litre</v>
      </c>
      <c r="G38" s="29">
        <f>IFERROR(_xlfn.XLOOKUP(RecipeCostCalculator[[#This Row],[USED INGREDIENTS]],Ingredients[INGREDIENTS],Ingredients[PURCHASING PRICE],,0),"")</f>
        <v>4.8299999999999992</v>
      </c>
      <c r="H38" s="29">
        <f>IFERROR(RecipeCostCalculator[[#This Row],[INGREDIENTS PURCHASING PRICE]]*RecipeCostCalculator[[#This Row],[USED WEIGHT]],"0")</f>
        <v>2.9462999999999993E-2</v>
      </c>
    </row>
    <row r="39" spans="1:8" ht="15" customHeight="1">
      <c r="A39" s="27">
        <f>IF(RecipeCostCalculator[[#This Row],[READY PRODUCT]]=B38,A38,A38+1)</f>
        <v>4</v>
      </c>
      <c r="B39" s="28" t="s">
        <v>190</v>
      </c>
      <c r="C39" s="36">
        <v>1</v>
      </c>
      <c r="D39" s="28" t="s">
        <v>218</v>
      </c>
      <c r="E39" s="37">
        <v>0.03</v>
      </c>
      <c r="F39" s="27" t="str">
        <f>IFERROR(_xlfn.XLOOKUP(RecipeCostCalculator[[#This Row],[USED INGREDIENTS]],Ingredients[INGREDIENTS],Ingredients[UNIT],,0),"")</f>
        <v>kg.</v>
      </c>
      <c r="G39" s="29">
        <f>IFERROR(_xlfn.XLOOKUP(RecipeCostCalculator[[#This Row],[USED INGREDIENTS]],Ingredients[INGREDIENTS],Ingredients[PURCHASING PRICE],,0),"")</f>
        <v>5.4995238095238097</v>
      </c>
      <c r="H39" s="29">
        <f>IFERROR(RecipeCostCalculator[[#This Row],[INGREDIENTS PURCHASING PRICE]]*RecipeCostCalculator[[#This Row],[USED WEIGHT]],"0")</f>
        <v>0.16498571428571429</v>
      </c>
    </row>
    <row r="40" spans="1:8" ht="15" customHeight="1">
      <c r="A40" s="27">
        <f>IF(RecipeCostCalculator[[#This Row],[READY PRODUCT]]=B39,A39,A39+1)</f>
        <v>4</v>
      </c>
      <c r="B40" s="28" t="s">
        <v>190</v>
      </c>
      <c r="C40" s="36">
        <v>1</v>
      </c>
      <c r="D40" s="28" t="s">
        <v>219</v>
      </c>
      <c r="E40" s="37">
        <v>0.03</v>
      </c>
      <c r="F40" s="27" t="str">
        <f>IFERROR(_xlfn.XLOOKUP(RecipeCostCalculator[[#This Row],[USED INGREDIENTS]],Ingredients[INGREDIENTS],Ingredients[UNIT],,0),"")</f>
        <v>kg.</v>
      </c>
      <c r="G40" s="29">
        <f>IFERROR(_xlfn.XLOOKUP(RecipeCostCalculator[[#This Row],[USED INGREDIENTS]],Ingredients[INGREDIENTS],Ingredients[PURCHASING PRICE],,0),"")</f>
        <v>3.2195</v>
      </c>
      <c r="H40" s="29">
        <f>IFERROR(RecipeCostCalculator[[#This Row],[INGREDIENTS PURCHASING PRICE]]*RecipeCostCalculator[[#This Row],[USED WEIGHT]],"0")</f>
        <v>9.6585000000000004E-2</v>
      </c>
    </row>
    <row r="41" spans="1:8" ht="15" customHeight="1">
      <c r="A41" s="27">
        <f>IF(RecipeCostCalculator[[#This Row],[READY PRODUCT]]=B40,A40,A40+1)</f>
        <v>5</v>
      </c>
      <c r="B41" s="28" t="s">
        <v>195</v>
      </c>
      <c r="C41" s="36">
        <v>1</v>
      </c>
      <c r="D41" s="28" t="s">
        <v>205</v>
      </c>
      <c r="E41" s="37">
        <v>1.75E-3</v>
      </c>
      <c r="F41" s="27" t="str">
        <f>IFERROR(_xlfn.XLOOKUP(RecipeCostCalculator[[#This Row],[USED INGREDIENTS]],Ingredients[INGREDIENTS],Ingredients[UNIT],,0),"")</f>
        <v>kg.</v>
      </c>
      <c r="G41" s="29">
        <f>IFERROR(_xlfn.XLOOKUP(RecipeCostCalculator[[#This Row],[USED INGREDIENTS]],Ingredients[INGREDIENTS],Ingredients[PURCHASING PRICE],,0),"")</f>
        <v>0.44000000000000011</v>
      </c>
      <c r="H41" s="29">
        <f>IFERROR(RecipeCostCalculator[[#This Row],[INGREDIENTS PURCHASING PRICE]]*RecipeCostCalculator[[#This Row],[USED WEIGHT]],"0")</f>
        <v>7.7000000000000018E-4</v>
      </c>
    </row>
    <row r="42" spans="1:8" ht="15" customHeight="1">
      <c r="A42" s="27">
        <f>IF(RecipeCostCalculator[[#This Row],[READY PRODUCT]]=B41,A41,A41+1)</f>
        <v>5</v>
      </c>
      <c r="B42" s="28" t="s">
        <v>195</v>
      </c>
      <c r="C42" s="36">
        <v>1</v>
      </c>
      <c r="D42" s="28" t="s">
        <v>256</v>
      </c>
      <c r="E42" s="37">
        <v>0.12125000000000001</v>
      </c>
      <c r="F42" s="27" t="str">
        <f>IFERROR(_xlfn.XLOOKUP(RecipeCostCalculator[[#This Row],[USED INGREDIENTS]],Ingredients[INGREDIENTS],Ingredients[UNIT],,0),"")</f>
        <v>Piece/s</v>
      </c>
      <c r="G42" s="29">
        <f>IFERROR(_xlfn.XLOOKUP(RecipeCostCalculator[[#This Row],[USED INGREDIENTS]],Ingredients[INGREDIENTS],Ingredients[PURCHASING PRICE],,0),"")</f>
        <v>0.18458333333333332</v>
      </c>
      <c r="H42" s="29">
        <f>IFERROR(RecipeCostCalculator[[#This Row],[INGREDIENTS PURCHASING PRICE]]*RecipeCostCalculator[[#This Row],[USED WEIGHT]],"0")</f>
        <v>2.2380729166666669E-2</v>
      </c>
    </row>
    <row r="43" spans="1:8" ht="15" customHeight="1">
      <c r="A43" s="27">
        <f>IF(RecipeCostCalculator[[#This Row],[READY PRODUCT]]=B42,A42,A42+1)</f>
        <v>5</v>
      </c>
      <c r="B43" s="28" t="s">
        <v>195</v>
      </c>
      <c r="C43" s="36">
        <v>1</v>
      </c>
      <c r="D43" s="28" t="s">
        <v>257</v>
      </c>
      <c r="E43" s="37">
        <v>0.17</v>
      </c>
      <c r="F43" s="27" t="str">
        <f>IFERROR(_xlfn.XLOOKUP(RecipeCostCalculator[[#This Row],[USED INGREDIENTS]],Ingredients[INGREDIENTS],Ingredients[UNIT],,0),"")</f>
        <v>Piece/s</v>
      </c>
      <c r="G43" s="29">
        <f>IFERROR(_xlfn.XLOOKUP(RecipeCostCalculator[[#This Row],[USED INGREDIENTS]],Ingredients[INGREDIENTS],Ingredients[PURCHASING PRICE],,0),"")</f>
        <v>2.64</v>
      </c>
      <c r="H43" s="29">
        <f>IFERROR(RecipeCostCalculator[[#This Row],[INGREDIENTS PURCHASING PRICE]]*RecipeCostCalculator[[#This Row],[USED WEIGHT]],"0")</f>
        <v>0.44880000000000003</v>
      </c>
    </row>
    <row r="44" spans="1:8" ht="15" customHeight="1">
      <c r="A44" s="27">
        <f>IF(RecipeCostCalculator[[#This Row],[READY PRODUCT]]=B43,A43,A43+1)</f>
        <v>5</v>
      </c>
      <c r="B44" s="28" t="s">
        <v>195</v>
      </c>
      <c r="C44" s="36">
        <v>1</v>
      </c>
      <c r="D44" s="28" t="s">
        <v>208</v>
      </c>
      <c r="E44" s="37">
        <v>7.4999999999999997E-3</v>
      </c>
      <c r="F44" s="27" t="str">
        <f>IFERROR(_xlfn.XLOOKUP(RecipeCostCalculator[[#This Row],[USED INGREDIENTS]],Ingredients[INGREDIENTS],Ingredients[UNIT],,0),"")</f>
        <v>Piece/s</v>
      </c>
      <c r="G44" s="29">
        <f>IFERROR(_xlfn.XLOOKUP(RecipeCostCalculator[[#This Row],[USED INGREDIENTS]],Ingredients[INGREDIENTS],Ingredients[PURCHASING PRICE],,0),"")</f>
        <v>0.3</v>
      </c>
      <c r="H44" s="29">
        <f>IFERROR(RecipeCostCalculator[[#This Row],[INGREDIENTS PURCHASING PRICE]]*RecipeCostCalculator[[#This Row],[USED WEIGHT]],"0")</f>
        <v>2.2499999999999998E-3</v>
      </c>
    </row>
    <row r="45" spans="1:8" ht="15" customHeight="1">
      <c r="A45" s="27">
        <f>IF(RecipeCostCalculator[[#This Row],[READY PRODUCT]]=B44,A44,A44+1)</f>
        <v>5</v>
      </c>
      <c r="B45" s="28" t="s">
        <v>195</v>
      </c>
      <c r="C45" s="36">
        <v>1</v>
      </c>
      <c r="D45" s="28" t="s">
        <v>212</v>
      </c>
      <c r="E45" s="37">
        <v>4.8500000000000001E-3</v>
      </c>
      <c r="F45" s="27" t="str">
        <f>IFERROR(_xlfn.XLOOKUP(RecipeCostCalculator[[#This Row],[USED INGREDIENTS]],Ingredients[INGREDIENTS],Ingredients[UNIT],,0),"")</f>
        <v>kg.</v>
      </c>
      <c r="G45" s="29">
        <f>IFERROR(_xlfn.XLOOKUP(RecipeCostCalculator[[#This Row],[USED INGREDIENTS]],Ingredients[INGREDIENTS],Ingredients[PURCHASING PRICE],,0),"")</f>
        <v>3.7050000000000005</v>
      </c>
      <c r="H45" s="29">
        <f>IFERROR(RecipeCostCalculator[[#This Row],[INGREDIENTS PURCHASING PRICE]]*RecipeCostCalculator[[#This Row],[USED WEIGHT]],"0")</f>
        <v>1.7969250000000003E-2</v>
      </c>
    </row>
    <row r="46" spans="1:8" ht="15" customHeight="1">
      <c r="A46" s="27">
        <f>IF(RecipeCostCalculator[[#This Row],[READY PRODUCT]]=B45,A45,A45+1)</f>
        <v>5</v>
      </c>
      <c r="B46" s="28" t="s">
        <v>195</v>
      </c>
      <c r="C46" s="36">
        <v>1</v>
      </c>
      <c r="D46" s="28" t="s">
        <v>312</v>
      </c>
      <c r="E46" s="37">
        <v>4.3E-3</v>
      </c>
      <c r="F46" s="27" t="str">
        <f>IFERROR(_xlfn.XLOOKUP(RecipeCostCalculator[[#This Row],[USED INGREDIENTS]],Ingredients[INGREDIENTS],Ingredients[UNIT],,0),"")</f>
        <v>kg.</v>
      </c>
      <c r="G46" s="29">
        <f>IFERROR(_xlfn.XLOOKUP(RecipeCostCalculator[[#This Row],[USED INGREDIENTS]],Ingredients[INGREDIENTS],Ingredients[PURCHASING PRICE],,0),"")</f>
        <v>11.18</v>
      </c>
      <c r="H46" s="29">
        <f>IFERROR(RecipeCostCalculator[[#This Row],[INGREDIENTS PURCHASING PRICE]]*RecipeCostCalculator[[#This Row],[USED WEIGHT]],"0")</f>
        <v>4.8073999999999999E-2</v>
      </c>
    </row>
    <row r="47" spans="1:8" ht="15" customHeight="1">
      <c r="A47" s="27">
        <f>IF(RecipeCostCalculator[[#This Row],[READY PRODUCT]]=B46,A46,A46+1)</f>
        <v>5</v>
      </c>
      <c r="B47" s="28" t="s">
        <v>195</v>
      </c>
      <c r="C47" s="36">
        <v>1</v>
      </c>
      <c r="D47" s="28" t="s">
        <v>215</v>
      </c>
      <c r="E47" s="37">
        <v>1.2150000000000001E-2</v>
      </c>
      <c r="F47" s="27" t="str">
        <f>IFERROR(_xlfn.XLOOKUP(RecipeCostCalculator[[#This Row],[USED INGREDIENTS]],Ingredients[INGREDIENTS],Ingredients[UNIT],,0),"")</f>
        <v>kg.</v>
      </c>
      <c r="G47" s="29">
        <f>IFERROR(_xlfn.XLOOKUP(RecipeCostCalculator[[#This Row],[USED INGREDIENTS]],Ingredients[INGREDIENTS],Ingredients[PURCHASING PRICE],,0),"")</f>
        <v>2.348148148148149</v>
      </c>
      <c r="H47" s="29">
        <f>IFERROR(RecipeCostCalculator[[#This Row],[INGREDIENTS PURCHASING PRICE]]*RecipeCostCalculator[[#This Row],[USED WEIGHT]],"0")</f>
        <v>2.8530000000000014E-2</v>
      </c>
    </row>
    <row r="48" spans="1:8" ht="15" customHeight="1">
      <c r="A48" s="27">
        <f>IF(RecipeCostCalculator[[#This Row],[READY PRODUCT]]=B47,A47,A47+1)</f>
        <v>5</v>
      </c>
      <c r="B48" s="28" t="s">
        <v>195</v>
      </c>
      <c r="C48" s="36">
        <v>1</v>
      </c>
      <c r="D48" s="28" t="s">
        <v>272</v>
      </c>
      <c r="E48" s="37">
        <v>3.0499999999999998E-3</v>
      </c>
      <c r="F48" s="27" t="str">
        <f>IFERROR(_xlfn.XLOOKUP(RecipeCostCalculator[[#This Row],[USED INGREDIENTS]],Ingredients[INGREDIENTS],Ingredients[UNIT],,0),"")</f>
        <v>Litre</v>
      </c>
      <c r="G48" s="29">
        <f>IFERROR(_xlfn.XLOOKUP(RecipeCostCalculator[[#This Row],[USED INGREDIENTS]],Ingredients[INGREDIENTS],Ingredients[PURCHASING PRICE],,0),"")</f>
        <v>4.8299999999999992</v>
      </c>
      <c r="H48" s="29">
        <f>IFERROR(RecipeCostCalculator[[#This Row],[INGREDIENTS PURCHASING PRICE]]*RecipeCostCalculator[[#This Row],[USED WEIGHT]],"0")</f>
        <v>1.4731499999999996E-2</v>
      </c>
    </row>
    <row r="49" spans="1:8" ht="15" customHeight="1">
      <c r="A49" s="27">
        <f>IF(RecipeCostCalculator[[#This Row],[READY PRODUCT]]=B48,A48,A48+1)</f>
        <v>5</v>
      </c>
      <c r="B49" s="28" t="s">
        <v>195</v>
      </c>
      <c r="C49" s="36">
        <v>1</v>
      </c>
      <c r="D49" s="28" t="s">
        <v>164</v>
      </c>
      <c r="E49" s="37">
        <v>2.5000000000000001E-4</v>
      </c>
      <c r="F49" s="27" t="str">
        <f>IFERROR(_xlfn.XLOOKUP(RecipeCostCalculator[[#This Row],[USED INGREDIENTS]],Ingredients[INGREDIENTS],Ingredients[UNIT],,0),"")</f>
        <v>kg.</v>
      </c>
      <c r="G49" s="29">
        <f>IFERROR(_xlfn.XLOOKUP(RecipeCostCalculator[[#This Row],[USED INGREDIENTS]],Ingredients[INGREDIENTS],Ingredients[PURCHASING PRICE],,0),"")</f>
        <v>2.0541666666666667</v>
      </c>
      <c r="H49" s="29">
        <f>IFERROR(RecipeCostCalculator[[#This Row],[INGREDIENTS PURCHASING PRICE]]*RecipeCostCalculator[[#This Row],[USED WEIGHT]],"0")</f>
        <v>5.135416666666667E-4</v>
      </c>
    </row>
    <row r="50" spans="1:8" ht="15" customHeight="1">
      <c r="A50" s="27">
        <f>IF(RecipeCostCalculator[[#This Row],[READY PRODUCT]]=B49,A49,A49+1)</f>
        <v>5</v>
      </c>
      <c r="B50" s="28" t="s">
        <v>195</v>
      </c>
      <c r="C50" s="36">
        <v>1</v>
      </c>
      <c r="D50" s="28" t="s">
        <v>218</v>
      </c>
      <c r="E50" s="37">
        <v>0.02</v>
      </c>
      <c r="F50" s="27" t="str">
        <f>IFERROR(_xlfn.XLOOKUP(RecipeCostCalculator[[#This Row],[USED INGREDIENTS]],Ingredients[INGREDIENTS],Ingredients[UNIT],,0),"")</f>
        <v>kg.</v>
      </c>
      <c r="G50" s="29">
        <f>IFERROR(_xlfn.XLOOKUP(RecipeCostCalculator[[#This Row],[USED INGREDIENTS]],Ingredients[INGREDIENTS],Ingredients[PURCHASING PRICE],,0),"")</f>
        <v>5.4995238095238097</v>
      </c>
      <c r="H50" s="29">
        <f>IFERROR(RecipeCostCalculator[[#This Row],[INGREDIENTS PURCHASING PRICE]]*RecipeCostCalculator[[#This Row],[USED WEIGHT]],"0")</f>
        <v>0.10999047619047619</v>
      </c>
    </row>
    <row r="51" spans="1:8" ht="15" customHeight="1">
      <c r="A51" s="27">
        <f>IF(RecipeCostCalculator[[#This Row],[READY PRODUCT]]=B50,A50,A50+1)</f>
        <v>5</v>
      </c>
      <c r="B51" s="28" t="s">
        <v>195</v>
      </c>
      <c r="C51" s="36">
        <v>1</v>
      </c>
      <c r="D51" s="28" t="s">
        <v>219</v>
      </c>
      <c r="E51" s="37">
        <v>1.4999999999999999E-2</v>
      </c>
      <c r="F51" s="27" t="str">
        <f>IFERROR(_xlfn.XLOOKUP(RecipeCostCalculator[[#This Row],[USED INGREDIENTS]],Ingredients[INGREDIENTS],Ingredients[UNIT],,0),"")</f>
        <v>kg.</v>
      </c>
      <c r="G51" s="29">
        <f>IFERROR(_xlfn.XLOOKUP(RecipeCostCalculator[[#This Row],[USED INGREDIENTS]],Ingredients[INGREDIENTS],Ingredients[PURCHASING PRICE],,0),"")</f>
        <v>3.2195</v>
      </c>
      <c r="H51" s="29">
        <f>IFERROR(RecipeCostCalculator[[#This Row],[INGREDIENTS PURCHASING PRICE]]*RecipeCostCalculator[[#This Row],[USED WEIGHT]],"0")</f>
        <v>4.8292500000000002E-2</v>
      </c>
    </row>
    <row r="52" spans="1:8" ht="15" customHeight="1">
      <c r="A52" s="27">
        <f>IF(RecipeCostCalculator[[#This Row],[READY PRODUCT]]=B51,A51,A51+1)</f>
        <v>5</v>
      </c>
      <c r="B52" s="28" t="s">
        <v>195</v>
      </c>
      <c r="C52" s="36">
        <v>1</v>
      </c>
      <c r="D52" s="28" t="s">
        <v>280</v>
      </c>
      <c r="E52" s="37">
        <v>2.9999999999999997E-4</v>
      </c>
      <c r="F52" s="27" t="str">
        <f>IFERROR(_xlfn.XLOOKUP(RecipeCostCalculator[[#This Row],[USED INGREDIENTS]],Ingredients[INGREDIENTS],Ingredients[UNIT],,0),"")</f>
        <v>kg.</v>
      </c>
      <c r="G52" s="29">
        <f>IFERROR(_xlfn.XLOOKUP(RecipeCostCalculator[[#This Row],[USED INGREDIENTS]],Ingredients[INGREDIENTS],Ingredients[PURCHASING PRICE],,0),"")</f>
        <v>5.3341176470588243</v>
      </c>
      <c r="H52" s="29">
        <f>IFERROR(RecipeCostCalculator[[#This Row],[INGREDIENTS PURCHASING PRICE]]*RecipeCostCalculator[[#This Row],[USED WEIGHT]],"0")</f>
        <v>1.6002352941176471E-3</v>
      </c>
    </row>
    <row r="53" spans="1:8" ht="15" customHeight="1">
      <c r="A53" s="27">
        <f>IF(RecipeCostCalculator[[#This Row],[READY PRODUCT]]=B52,A52,A52+1)</f>
        <v>5</v>
      </c>
      <c r="B53" s="28" t="s">
        <v>195</v>
      </c>
      <c r="C53" s="36">
        <v>1</v>
      </c>
      <c r="D53" s="28" t="s">
        <v>290</v>
      </c>
      <c r="E53" s="37">
        <v>2.15E-3</v>
      </c>
      <c r="F53" s="27" t="str">
        <f>IFERROR(_xlfn.XLOOKUP(RecipeCostCalculator[[#This Row],[USED INGREDIENTS]],Ingredients[INGREDIENTS],Ingredients[UNIT],,0),"")</f>
        <v>kg.</v>
      </c>
      <c r="G53" s="29">
        <f>IFERROR(_xlfn.XLOOKUP(RecipeCostCalculator[[#This Row],[USED INGREDIENTS]],Ingredients[INGREDIENTS],Ingredients[PURCHASING PRICE],,0),"")</f>
        <v>1.2366666666666666</v>
      </c>
      <c r="H53" s="29">
        <f>IFERROR(RecipeCostCalculator[[#This Row],[INGREDIENTS PURCHASING PRICE]]*RecipeCostCalculator[[#This Row],[USED WEIGHT]],"0")</f>
        <v>2.6588333333333334E-3</v>
      </c>
    </row>
    <row r="54" spans="1:8" ht="15" customHeight="1">
      <c r="A54" s="27">
        <f>IF(RecipeCostCalculator[[#This Row],[READY PRODUCT]]=B53,A53,A53+1)</f>
        <v>5</v>
      </c>
      <c r="B54" s="28" t="s">
        <v>195</v>
      </c>
      <c r="C54" s="36">
        <v>1</v>
      </c>
      <c r="D54" s="28" t="s">
        <v>313</v>
      </c>
      <c r="E54" s="37">
        <v>0.13</v>
      </c>
      <c r="F54" s="27" t="str">
        <f>IFERROR(_xlfn.XLOOKUP(RecipeCostCalculator[[#This Row],[USED INGREDIENTS]],Ingredients[INGREDIENTS],Ingredients[UNIT],,0),"")</f>
        <v>kg.</v>
      </c>
      <c r="G54" s="29">
        <f>IFERROR(_xlfn.XLOOKUP(RecipeCostCalculator[[#This Row],[USED INGREDIENTS]],Ingredients[INGREDIENTS],Ingredients[PURCHASING PRICE],,0),"")</f>
        <v>6</v>
      </c>
      <c r="H54" s="29">
        <f>IFERROR(RecipeCostCalculator[[#This Row],[INGREDIENTS PURCHASING PRICE]]*RecipeCostCalculator[[#This Row],[USED WEIGHT]],"0")</f>
        <v>0.78</v>
      </c>
    </row>
    <row r="55" spans="1:8" ht="15" customHeight="1">
      <c r="A55" s="27">
        <f>IF(RecipeCostCalculator[[#This Row],[READY PRODUCT]]=B54,A54,A54+1)</f>
        <v>5</v>
      </c>
      <c r="B55" s="28" t="s">
        <v>195</v>
      </c>
      <c r="C55" s="36">
        <v>1</v>
      </c>
      <c r="D55" s="28" t="s">
        <v>298</v>
      </c>
      <c r="E55" s="37">
        <v>3.4499999999999999E-3</v>
      </c>
      <c r="F55" s="27" t="str">
        <f>IFERROR(_xlfn.XLOOKUP(RecipeCostCalculator[[#This Row],[USED INGREDIENTS]],Ingredients[INGREDIENTS],Ingredients[UNIT],,0),"")</f>
        <v>Litre</v>
      </c>
      <c r="G55" s="29">
        <f>IFERROR(_xlfn.XLOOKUP(RecipeCostCalculator[[#This Row],[USED INGREDIENTS]],Ingredients[INGREDIENTS],Ingredients[PURCHASING PRICE],,0),"")</f>
        <v>3.8433333333333333</v>
      </c>
      <c r="H55" s="29">
        <f>IFERROR(RecipeCostCalculator[[#This Row],[INGREDIENTS PURCHASING PRICE]]*RecipeCostCalculator[[#This Row],[USED WEIGHT]],"0")</f>
        <v>1.3259499999999999E-2</v>
      </c>
    </row>
    <row r="56" spans="1:8" ht="15" customHeight="1">
      <c r="A56" s="27">
        <f>IF(RecipeCostCalculator[[#This Row],[READY PRODUCT]]=B55,A55,A55+1)</f>
        <v>5</v>
      </c>
      <c r="B56" s="28" t="s">
        <v>195</v>
      </c>
      <c r="C56" s="36">
        <v>1</v>
      </c>
      <c r="D56" s="28" t="s">
        <v>237</v>
      </c>
      <c r="E56" s="37">
        <v>0.02</v>
      </c>
      <c r="F56" s="27" t="str">
        <f>IFERROR(_xlfn.XLOOKUP(RecipeCostCalculator[[#This Row],[USED INGREDIENTS]],Ingredients[INGREDIENTS],Ingredients[UNIT],,0),"")</f>
        <v>kg.</v>
      </c>
      <c r="G56" s="29">
        <f>IFERROR(_xlfn.XLOOKUP(RecipeCostCalculator[[#This Row],[USED INGREDIENTS]],Ingredients[INGREDIENTS],Ingredients[PURCHASING PRICE],,0),"")</f>
        <v>2.5729411764705894</v>
      </c>
      <c r="H56" s="29">
        <f>IFERROR(RecipeCostCalculator[[#This Row],[INGREDIENTS PURCHASING PRICE]]*RecipeCostCalculator[[#This Row],[USED WEIGHT]],"0")</f>
        <v>5.1458823529411786E-2</v>
      </c>
    </row>
    <row r="57" spans="1:8" ht="15" customHeight="1">
      <c r="A57" s="27">
        <f>IF(RecipeCostCalculator[[#This Row],[READY PRODUCT]]=B56,A56,A56+1)</f>
        <v>5</v>
      </c>
      <c r="B57" s="28" t="s">
        <v>195</v>
      </c>
      <c r="C57" s="36">
        <v>1</v>
      </c>
      <c r="D57" s="28" t="s">
        <v>238</v>
      </c>
      <c r="E57" s="37">
        <v>0.01</v>
      </c>
      <c r="F57" s="27" t="str">
        <f>IFERROR(_xlfn.XLOOKUP(RecipeCostCalculator[[#This Row],[USED INGREDIENTS]],Ingredients[INGREDIENTS],Ingredients[UNIT],,0),"")</f>
        <v>kg.</v>
      </c>
      <c r="G57" s="29">
        <f>IFERROR(_xlfn.XLOOKUP(RecipeCostCalculator[[#This Row],[USED INGREDIENTS]],Ingredients[INGREDIENTS],Ingredients[PURCHASING PRICE],,0),"")</f>
        <v>1.5</v>
      </c>
      <c r="H57" s="29">
        <f>IFERROR(RecipeCostCalculator[[#This Row],[INGREDIENTS PURCHASING PRICE]]*RecipeCostCalculator[[#This Row],[USED WEIGHT]],"0")</f>
        <v>1.4999999999999999E-2</v>
      </c>
    </row>
    <row r="58" spans="1:8" ht="15" customHeight="1">
      <c r="A58" s="27">
        <f>IF(RecipeCostCalculator[[#This Row],[READY PRODUCT]]=B57,A57,A57+1)</f>
        <v>5</v>
      </c>
      <c r="B58" s="28" t="s">
        <v>195</v>
      </c>
      <c r="C58" s="36">
        <v>1</v>
      </c>
      <c r="D58" s="28" t="s">
        <v>301</v>
      </c>
      <c r="E58" s="37">
        <v>1.7150000000000002E-2</v>
      </c>
      <c r="F58" s="27" t="str">
        <f>IFERROR(_xlfn.XLOOKUP(RecipeCostCalculator[[#This Row],[USED INGREDIENTS]],Ingredients[INGREDIENTS],Ingredients[UNIT],,0),"")</f>
        <v>Litre</v>
      </c>
      <c r="G58" s="29">
        <f>IFERROR(_xlfn.XLOOKUP(RecipeCostCalculator[[#This Row],[USED INGREDIENTS]],Ingredients[INGREDIENTS],Ingredients[PURCHASING PRICE],,0),"")</f>
        <v>3.1348333333333325</v>
      </c>
      <c r="H58" s="29">
        <f>IFERROR(RecipeCostCalculator[[#This Row],[INGREDIENTS PURCHASING PRICE]]*RecipeCostCalculator[[#This Row],[USED WEIGHT]],"0")</f>
        <v>5.3762391666666659E-2</v>
      </c>
    </row>
    <row r="59" spans="1:8" ht="15" customHeight="1">
      <c r="A59" s="27">
        <f>IF(RecipeCostCalculator[[#This Row],[READY PRODUCT]]=B58,A58,A58+1)</f>
        <v>5</v>
      </c>
      <c r="B59" s="28" t="s">
        <v>195</v>
      </c>
      <c r="C59" s="36">
        <v>1</v>
      </c>
      <c r="D59" s="28" t="s">
        <v>303</v>
      </c>
      <c r="E59" s="37">
        <v>4.45E-3</v>
      </c>
      <c r="F59" s="27" t="str">
        <f>IFERROR(_xlfn.XLOOKUP(RecipeCostCalculator[[#This Row],[USED INGREDIENTS]],Ingredients[INGREDIENTS],Ingredients[UNIT],,0),"")</f>
        <v>kg.</v>
      </c>
      <c r="G59" s="29">
        <f>IFERROR(_xlfn.XLOOKUP(RecipeCostCalculator[[#This Row],[USED INGREDIENTS]],Ingredients[INGREDIENTS],Ingredients[PURCHASING PRICE],,0),"")</f>
        <v>13</v>
      </c>
      <c r="H59" s="29">
        <f>IFERROR(RecipeCostCalculator[[#This Row],[INGREDIENTS PURCHASING PRICE]]*RecipeCostCalculator[[#This Row],[USED WEIGHT]],"0")</f>
        <v>5.7849999999999999E-2</v>
      </c>
    </row>
    <row r="60" spans="1:8" ht="15" customHeight="1">
      <c r="A60" s="27">
        <f>IF(RecipeCostCalculator[[#This Row],[READY PRODUCT]]=B59,A59,A59+1)</f>
        <v>5</v>
      </c>
      <c r="B60" s="28" t="s">
        <v>195</v>
      </c>
      <c r="C60" s="36">
        <v>1</v>
      </c>
      <c r="D60" s="28" t="s">
        <v>243</v>
      </c>
      <c r="E60" s="37">
        <v>0.5</v>
      </c>
      <c r="F60" s="27" t="str">
        <f>IFERROR(_xlfn.XLOOKUP(RecipeCostCalculator[[#This Row],[USED INGREDIENTS]],Ingredients[INGREDIENTS],Ingredients[UNIT],,0),"")</f>
        <v>Piece/s</v>
      </c>
      <c r="G60" s="29">
        <f>IFERROR(_xlfn.XLOOKUP(RecipeCostCalculator[[#This Row],[USED INGREDIENTS]],Ingredients[INGREDIENTS],Ingredients[PURCHASING PRICE],,0),"")</f>
        <v>0.14552631578947378</v>
      </c>
      <c r="H60" s="29">
        <f>IFERROR(RecipeCostCalculator[[#This Row],[INGREDIENTS PURCHASING PRICE]]*RecipeCostCalculator[[#This Row],[USED WEIGHT]],"0")</f>
        <v>7.2763157894736891E-2</v>
      </c>
    </row>
    <row r="61" spans="1:8" ht="15" customHeight="1">
      <c r="A61" s="27">
        <f>IF(RecipeCostCalculator[[#This Row],[READY PRODUCT]]=B60,A60,A60+1)</f>
        <v>6</v>
      </c>
      <c r="B61" s="28" t="s">
        <v>192</v>
      </c>
      <c r="C61" s="36">
        <v>1</v>
      </c>
      <c r="D61" s="28" t="s">
        <v>200</v>
      </c>
      <c r="E61" s="37">
        <v>0.02</v>
      </c>
      <c r="F61" s="27" t="str">
        <f>IFERROR(_xlfn.XLOOKUP(RecipeCostCalculator[[#This Row],[USED INGREDIENTS]],Ingredients[INGREDIENTS],Ingredients[UNIT],,0),"")</f>
        <v>kg.</v>
      </c>
      <c r="G61" s="29">
        <f>IFERROR(_xlfn.XLOOKUP(RecipeCostCalculator[[#This Row],[USED INGREDIENTS]],Ingredients[INGREDIENTS],Ingredients[PURCHASING PRICE],,0),"")</f>
        <v>2.6130000000000004</v>
      </c>
      <c r="H61" s="29">
        <f>IFERROR(RecipeCostCalculator[[#This Row],[INGREDIENTS PURCHASING PRICE]]*RecipeCostCalculator[[#This Row],[USED WEIGHT]],"0")</f>
        <v>5.2260000000000008E-2</v>
      </c>
    </row>
    <row r="62" spans="1:8" ht="15" customHeight="1">
      <c r="A62" s="27">
        <f>IF(RecipeCostCalculator[[#This Row],[READY PRODUCT]]=B61,A61,A61+1)</f>
        <v>6</v>
      </c>
      <c r="B62" s="28" t="s">
        <v>192</v>
      </c>
      <c r="C62" s="36">
        <v>1</v>
      </c>
      <c r="D62" s="28" t="s">
        <v>205</v>
      </c>
      <c r="E62" s="37">
        <v>3.0000000000000001E-3</v>
      </c>
      <c r="F62" s="27" t="str">
        <f>IFERROR(_xlfn.XLOOKUP(RecipeCostCalculator[[#This Row],[USED INGREDIENTS]],Ingredients[INGREDIENTS],Ingredients[UNIT],,0),"")</f>
        <v>kg.</v>
      </c>
      <c r="G62" s="29">
        <f>IFERROR(_xlfn.XLOOKUP(RecipeCostCalculator[[#This Row],[USED INGREDIENTS]],Ingredients[INGREDIENTS],Ingredients[PURCHASING PRICE],,0),"")</f>
        <v>0.44000000000000011</v>
      </c>
      <c r="H62" s="29">
        <f>IFERROR(RecipeCostCalculator[[#This Row],[INGREDIENTS PURCHASING PRICE]]*RecipeCostCalculator[[#This Row],[USED WEIGHT]],"0")</f>
        <v>1.3200000000000004E-3</v>
      </c>
    </row>
    <row r="63" spans="1:8" ht="15" customHeight="1">
      <c r="A63" s="27">
        <f>IF(RecipeCostCalculator[[#This Row],[READY PRODUCT]]=B62,A62,A62+1)</f>
        <v>6</v>
      </c>
      <c r="B63" s="28" t="s">
        <v>192</v>
      </c>
      <c r="C63" s="36">
        <v>1</v>
      </c>
      <c r="D63" s="28" t="s">
        <v>256</v>
      </c>
      <c r="E63" s="37">
        <v>0.12</v>
      </c>
      <c r="F63" s="27" t="str">
        <f>IFERROR(_xlfn.XLOOKUP(RecipeCostCalculator[[#This Row],[USED INGREDIENTS]],Ingredients[INGREDIENTS],Ingredients[UNIT],,0),"")</f>
        <v>Piece/s</v>
      </c>
      <c r="G63" s="29">
        <f>IFERROR(_xlfn.XLOOKUP(RecipeCostCalculator[[#This Row],[USED INGREDIENTS]],Ingredients[INGREDIENTS],Ingredients[PURCHASING PRICE],,0),"")</f>
        <v>0.18458333333333332</v>
      </c>
      <c r="H63" s="29">
        <f>IFERROR(RecipeCostCalculator[[#This Row],[INGREDIENTS PURCHASING PRICE]]*RecipeCostCalculator[[#This Row],[USED WEIGHT]],"0")</f>
        <v>2.2149999999999996E-2</v>
      </c>
    </row>
    <row r="64" spans="1:8" ht="15" customHeight="1">
      <c r="A64" s="27">
        <f>IF(RecipeCostCalculator[[#This Row],[READY PRODUCT]]=B63,A63,A63+1)</f>
        <v>6</v>
      </c>
      <c r="B64" s="28" t="s">
        <v>192</v>
      </c>
      <c r="C64" s="36">
        <v>1</v>
      </c>
      <c r="D64" s="28" t="s">
        <v>257</v>
      </c>
      <c r="E64" s="37">
        <v>0.17</v>
      </c>
      <c r="F64" s="27" t="str">
        <f>IFERROR(_xlfn.XLOOKUP(RecipeCostCalculator[[#This Row],[USED INGREDIENTS]],Ingredients[INGREDIENTS],Ingredients[UNIT],,0),"")</f>
        <v>Piece/s</v>
      </c>
      <c r="G64" s="29">
        <f>IFERROR(_xlfn.XLOOKUP(RecipeCostCalculator[[#This Row],[USED INGREDIENTS]],Ingredients[INGREDIENTS],Ingredients[PURCHASING PRICE],,0),"")</f>
        <v>2.64</v>
      </c>
      <c r="H64" s="29">
        <f>IFERROR(RecipeCostCalculator[[#This Row],[INGREDIENTS PURCHASING PRICE]]*RecipeCostCalculator[[#This Row],[USED WEIGHT]],"0")</f>
        <v>0.44880000000000003</v>
      </c>
    </row>
    <row r="65" spans="1:8" ht="15" customHeight="1">
      <c r="A65" s="27">
        <f>IF(RecipeCostCalculator[[#This Row],[READY PRODUCT]]=B64,A64,A64+1)</f>
        <v>6</v>
      </c>
      <c r="B65" s="28" t="s">
        <v>192</v>
      </c>
      <c r="C65" s="36">
        <v>1</v>
      </c>
      <c r="D65" s="28" t="s">
        <v>207</v>
      </c>
      <c r="E65" s="37">
        <v>0.02</v>
      </c>
      <c r="F65" s="27" t="str">
        <f>IFERROR(_xlfn.XLOOKUP(RecipeCostCalculator[[#This Row],[USED INGREDIENTS]],Ingredients[INGREDIENTS],Ingredients[UNIT],,0),"")</f>
        <v>kg.</v>
      </c>
      <c r="G65" s="29">
        <f>IFERROR(_xlfn.XLOOKUP(RecipeCostCalculator[[#This Row],[USED INGREDIENTS]],Ingredients[INGREDIENTS],Ingredients[PURCHASING PRICE],,0),"")</f>
        <v>0.80285714285714282</v>
      </c>
      <c r="H65" s="29">
        <f>IFERROR(RecipeCostCalculator[[#This Row],[INGREDIENTS PURCHASING PRICE]]*RecipeCostCalculator[[#This Row],[USED WEIGHT]],"0")</f>
        <v>1.6057142857142857E-2</v>
      </c>
    </row>
    <row r="66" spans="1:8" ht="15" customHeight="1">
      <c r="A66" s="27">
        <f>IF(RecipeCostCalculator[[#This Row],[READY PRODUCT]]=B65,A65,A65+1)</f>
        <v>6</v>
      </c>
      <c r="B66" s="28" t="s">
        <v>192</v>
      </c>
      <c r="C66" s="36">
        <v>1</v>
      </c>
      <c r="D66" s="28" t="s">
        <v>208</v>
      </c>
      <c r="E66" s="37">
        <v>0.02</v>
      </c>
      <c r="F66" s="27" t="str">
        <f>IFERROR(_xlfn.XLOOKUP(RecipeCostCalculator[[#This Row],[USED INGREDIENTS]],Ingredients[INGREDIENTS],Ingredients[UNIT],,0),"")</f>
        <v>Piece/s</v>
      </c>
      <c r="G66" s="29">
        <f>IFERROR(_xlfn.XLOOKUP(RecipeCostCalculator[[#This Row],[USED INGREDIENTS]],Ingredients[INGREDIENTS],Ingredients[PURCHASING PRICE],,0),"")</f>
        <v>0.3</v>
      </c>
      <c r="H66" s="29">
        <f>IFERROR(RecipeCostCalculator[[#This Row],[INGREDIENTS PURCHASING PRICE]]*RecipeCostCalculator[[#This Row],[USED WEIGHT]],"0")</f>
        <v>6.0000000000000001E-3</v>
      </c>
    </row>
    <row r="67" spans="1:8" ht="15" customHeight="1">
      <c r="A67" s="27">
        <f>IF(RecipeCostCalculator[[#This Row],[READY PRODUCT]]=B66,A66,A66+1)</f>
        <v>6</v>
      </c>
      <c r="B67" s="28" t="s">
        <v>192</v>
      </c>
      <c r="C67" s="36">
        <v>1</v>
      </c>
      <c r="D67" s="28" t="s">
        <v>212</v>
      </c>
      <c r="E67" s="37">
        <v>0.01</v>
      </c>
      <c r="F67" s="27" t="str">
        <f>IFERROR(_xlfn.XLOOKUP(RecipeCostCalculator[[#This Row],[USED INGREDIENTS]],Ingredients[INGREDIENTS],Ingredients[UNIT],,0),"")</f>
        <v>kg.</v>
      </c>
      <c r="G67" s="29">
        <f>IFERROR(_xlfn.XLOOKUP(RecipeCostCalculator[[#This Row],[USED INGREDIENTS]],Ingredients[INGREDIENTS],Ingredients[PURCHASING PRICE],,0),"")</f>
        <v>3.7050000000000005</v>
      </c>
      <c r="H67" s="29">
        <f>IFERROR(RecipeCostCalculator[[#This Row],[INGREDIENTS PURCHASING PRICE]]*RecipeCostCalculator[[#This Row],[USED WEIGHT]],"0")</f>
        <v>3.7050000000000007E-2</v>
      </c>
    </row>
    <row r="68" spans="1:8" ht="15" customHeight="1">
      <c r="A68" s="27">
        <f>IF(RecipeCostCalculator[[#This Row],[READY PRODUCT]]=B67,A67,A67+1)</f>
        <v>6</v>
      </c>
      <c r="B68" s="28" t="s">
        <v>192</v>
      </c>
      <c r="C68" s="36">
        <v>1</v>
      </c>
      <c r="D68" s="28" t="s">
        <v>263</v>
      </c>
      <c r="E68" s="37">
        <v>0.02</v>
      </c>
      <c r="F68" s="27" t="str">
        <f>IFERROR(_xlfn.XLOOKUP(RecipeCostCalculator[[#This Row],[USED INGREDIENTS]],Ingredients[INGREDIENTS],Ingredients[UNIT],,0),"")</f>
        <v>kg.</v>
      </c>
      <c r="G68" s="29">
        <f>IFERROR(_xlfn.XLOOKUP(RecipeCostCalculator[[#This Row],[USED INGREDIENTS]],Ingredients[INGREDIENTS],Ingredients[PURCHASING PRICE],,0),"")</f>
        <v>0.84719999999999995</v>
      </c>
      <c r="H68" s="29">
        <f>IFERROR(RecipeCostCalculator[[#This Row],[INGREDIENTS PURCHASING PRICE]]*RecipeCostCalculator[[#This Row],[USED WEIGHT]],"0")</f>
        <v>1.6944000000000001E-2</v>
      </c>
    </row>
    <row r="69" spans="1:8" ht="15" customHeight="1">
      <c r="A69" s="27">
        <f>IF(RecipeCostCalculator[[#This Row],[READY PRODUCT]]=B68,A68,A68+1)</f>
        <v>6</v>
      </c>
      <c r="B69" s="28" t="s">
        <v>192</v>
      </c>
      <c r="C69" s="36">
        <v>1</v>
      </c>
      <c r="D69" s="28" t="s">
        <v>215</v>
      </c>
      <c r="E69" s="37">
        <v>0.02</v>
      </c>
      <c r="F69" s="27" t="str">
        <f>IFERROR(_xlfn.XLOOKUP(RecipeCostCalculator[[#This Row],[USED INGREDIENTS]],Ingredients[INGREDIENTS],Ingredients[UNIT],,0),"")</f>
        <v>kg.</v>
      </c>
      <c r="G69" s="29">
        <f>IFERROR(_xlfn.XLOOKUP(RecipeCostCalculator[[#This Row],[USED INGREDIENTS]],Ingredients[INGREDIENTS],Ingredients[PURCHASING PRICE],,0),"")</f>
        <v>2.348148148148149</v>
      </c>
      <c r="H69" s="29">
        <f>IFERROR(RecipeCostCalculator[[#This Row],[INGREDIENTS PURCHASING PRICE]]*RecipeCostCalculator[[#This Row],[USED WEIGHT]],"0")</f>
        <v>4.6962962962962984E-2</v>
      </c>
    </row>
    <row r="70" spans="1:8" ht="15" customHeight="1">
      <c r="A70" s="27">
        <f>IF(RecipeCostCalculator[[#This Row],[READY PRODUCT]]=B69,A69,A69+1)</f>
        <v>6</v>
      </c>
      <c r="B70" s="28" t="s">
        <v>192</v>
      </c>
      <c r="C70" s="36">
        <v>1</v>
      </c>
      <c r="D70" s="28" t="s">
        <v>274</v>
      </c>
      <c r="E70" s="37">
        <v>0.03</v>
      </c>
      <c r="F70" s="27" t="str">
        <f>IFERROR(_xlfn.XLOOKUP(RecipeCostCalculator[[#This Row],[USED INGREDIENTS]],Ingredients[INGREDIENTS],Ingredients[UNIT],,0),"")</f>
        <v>kg.</v>
      </c>
      <c r="G70" s="29">
        <f>IFERROR(_xlfn.XLOOKUP(RecipeCostCalculator[[#This Row],[USED INGREDIENTS]],Ingredients[INGREDIENTS],Ingredients[PURCHASING PRICE],,0),"")</f>
        <v>17</v>
      </c>
      <c r="H70" s="29">
        <f>IFERROR(RecipeCostCalculator[[#This Row],[INGREDIENTS PURCHASING PRICE]]*RecipeCostCalculator[[#This Row],[USED WEIGHT]],"0")</f>
        <v>0.51</v>
      </c>
    </row>
    <row r="71" spans="1:8" ht="15" customHeight="1">
      <c r="A71" s="27">
        <f>IF(RecipeCostCalculator[[#This Row],[READY PRODUCT]]=B70,A70,A70+1)</f>
        <v>6</v>
      </c>
      <c r="B71" s="28" t="s">
        <v>192</v>
      </c>
      <c r="C71" s="36">
        <v>1</v>
      </c>
      <c r="D71" s="28" t="s">
        <v>219</v>
      </c>
      <c r="E71" s="37">
        <v>0.03</v>
      </c>
      <c r="F71" s="27" t="str">
        <f>IFERROR(_xlfn.XLOOKUP(RecipeCostCalculator[[#This Row],[USED INGREDIENTS]],Ingredients[INGREDIENTS],Ingredients[UNIT],,0),"")</f>
        <v>kg.</v>
      </c>
      <c r="G71" s="29">
        <f>IFERROR(_xlfn.XLOOKUP(RecipeCostCalculator[[#This Row],[USED INGREDIENTS]],Ingredients[INGREDIENTS],Ingredients[PURCHASING PRICE],,0),"")</f>
        <v>3.2195</v>
      </c>
      <c r="H71" s="29">
        <f>IFERROR(RecipeCostCalculator[[#This Row],[INGREDIENTS PURCHASING PRICE]]*RecipeCostCalculator[[#This Row],[USED WEIGHT]],"0")</f>
        <v>9.6585000000000004E-2</v>
      </c>
    </row>
    <row r="72" spans="1:8" ht="15" customHeight="1">
      <c r="A72" s="27">
        <f>IF(RecipeCostCalculator[[#This Row],[READY PRODUCT]]=B71,A71,A71+1)</f>
        <v>6</v>
      </c>
      <c r="B72" s="28" t="s">
        <v>192</v>
      </c>
      <c r="C72" s="36">
        <v>1</v>
      </c>
      <c r="D72" s="28" t="s">
        <v>280</v>
      </c>
      <c r="E72" s="37">
        <v>3.0000000000000001E-3</v>
      </c>
      <c r="F72" s="27" t="str">
        <f>IFERROR(_xlfn.XLOOKUP(RecipeCostCalculator[[#This Row],[USED INGREDIENTS]],Ingredients[INGREDIENTS],Ingredients[UNIT],,0),"")</f>
        <v>kg.</v>
      </c>
      <c r="G72" s="29">
        <f>IFERROR(_xlfn.XLOOKUP(RecipeCostCalculator[[#This Row],[USED INGREDIENTS]],Ingredients[INGREDIENTS],Ingredients[PURCHASING PRICE],,0),"")</f>
        <v>5.3341176470588243</v>
      </c>
      <c r="H72" s="29">
        <f>IFERROR(RecipeCostCalculator[[#This Row],[INGREDIENTS PURCHASING PRICE]]*RecipeCostCalculator[[#This Row],[USED WEIGHT]],"0")</f>
        <v>1.6002352941176474E-2</v>
      </c>
    </row>
    <row r="73" spans="1:8" ht="15" customHeight="1">
      <c r="A73" s="27">
        <f>IF(RecipeCostCalculator[[#This Row],[READY PRODUCT]]=B72,A72,A72+1)</f>
        <v>6</v>
      </c>
      <c r="B73" s="28" t="s">
        <v>192</v>
      </c>
      <c r="C73" s="36">
        <v>1</v>
      </c>
      <c r="D73" s="28" t="s">
        <v>227</v>
      </c>
      <c r="E73" s="37">
        <v>0.03</v>
      </c>
      <c r="F73" s="27" t="str">
        <f>IFERROR(_xlfn.XLOOKUP(RecipeCostCalculator[[#This Row],[USED INGREDIENTS]],Ingredients[INGREDIENTS],Ingredients[UNIT],,0),"")</f>
        <v>kg.</v>
      </c>
      <c r="G73" s="29">
        <f>IFERROR(_xlfn.XLOOKUP(RecipeCostCalculator[[#This Row],[USED INGREDIENTS]],Ingredients[INGREDIENTS],Ingredients[PURCHASING PRICE],,0),"")</f>
        <v>3.584090909090909</v>
      </c>
      <c r="H73" s="29">
        <f>IFERROR(RecipeCostCalculator[[#This Row],[INGREDIENTS PURCHASING PRICE]]*RecipeCostCalculator[[#This Row],[USED WEIGHT]],"0")</f>
        <v>0.10752272727272727</v>
      </c>
    </row>
    <row r="74" spans="1:8" ht="15" customHeight="1">
      <c r="A74" s="27">
        <f>IF(RecipeCostCalculator[[#This Row],[READY PRODUCT]]=B73,A73,A73+1)</f>
        <v>6</v>
      </c>
      <c r="B74" s="28" t="s">
        <v>192</v>
      </c>
      <c r="C74" s="36">
        <v>1</v>
      </c>
      <c r="D74" s="28" t="s">
        <v>233</v>
      </c>
      <c r="E74" s="37">
        <v>0.02</v>
      </c>
      <c r="F74" s="27" t="str">
        <f>IFERROR(_xlfn.XLOOKUP(RecipeCostCalculator[[#This Row],[USED INGREDIENTS]],Ingredients[INGREDIENTS],Ingredients[UNIT],,0),"")</f>
        <v>kg.</v>
      </c>
      <c r="G74" s="29">
        <f>IFERROR(_xlfn.XLOOKUP(RecipeCostCalculator[[#This Row],[USED INGREDIENTS]],Ingredients[INGREDIENTS],Ingredients[PURCHASING PRICE],,0),"")</f>
        <v>0.69999999999999951</v>
      </c>
      <c r="H74" s="29">
        <f>IFERROR(RecipeCostCalculator[[#This Row],[INGREDIENTS PURCHASING PRICE]]*RecipeCostCalculator[[#This Row],[USED WEIGHT]],"0")</f>
        <v>1.399999999999999E-2</v>
      </c>
    </row>
    <row r="75" spans="1:8" ht="15" customHeight="1">
      <c r="A75" s="27">
        <f>IF(RecipeCostCalculator[[#This Row],[READY PRODUCT]]=B74,A74,A74+1)</f>
        <v>6</v>
      </c>
      <c r="B75" s="28" t="s">
        <v>192</v>
      </c>
      <c r="C75" s="36">
        <v>1</v>
      </c>
      <c r="D75" s="28" t="s">
        <v>313</v>
      </c>
      <c r="E75" s="37">
        <v>0.08</v>
      </c>
      <c r="F75" s="27" t="str">
        <f>IFERROR(_xlfn.XLOOKUP(RecipeCostCalculator[[#This Row],[USED INGREDIENTS]],Ingredients[INGREDIENTS],Ingredients[UNIT],,0),"")</f>
        <v>kg.</v>
      </c>
      <c r="G75" s="29">
        <f>IFERROR(_xlfn.XLOOKUP(RecipeCostCalculator[[#This Row],[USED INGREDIENTS]],Ingredients[INGREDIENTS],Ingredients[PURCHASING PRICE],,0),"")</f>
        <v>6</v>
      </c>
      <c r="H75" s="29">
        <f>IFERROR(RecipeCostCalculator[[#This Row],[INGREDIENTS PURCHASING PRICE]]*RecipeCostCalculator[[#This Row],[USED WEIGHT]],"0")</f>
        <v>0.48</v>
      </c>
    </row>
    <row r="76" spans="1:8" ht="15" customHeight="1">
      <c r="A76" s="27">
        <f>IF(RecipeCostCalculator[[#This Row],[READY PRODUCT]]=B75,A75,A75+1)</f>
        <v>6</v>
      </c>
      <c r="B76" s="28" t="s">
        <v>192</v>
      </c>
      <c r="C76" s="36">
        <v>1</v>
      </c>
      <c r="D76" s="28" t="s">
        <v>237</v>
      </c>
      <c r="E76" s="37">
        <v>0.03</v>
      </c>
      <c r="F76" s="27" t="str">
        <f>IFERROR(_xlfn.XLOOKUP(RecipeCostCalculator[[#This Row],[USED INGREDIENTS]],Ingredients[INGREDIENTS],Ingredients[UNIT],,0),"")</f>
        <v>kg.</v>
      </c>
      <c r="G76" s="29">
        <f>IFERROR(_xlfn.XLOOKUP(RecipeCostCalculator[[#This Row],[USED INGREDIENTS]],Ingredients[INGREDIENTS],Ingredients[PURCHASING PRICE],,0),"")</f>
        <v>2.5729411764705894</v>
      </c>
      <c r="H76" s="29">
        <f>IFERROR(RecipeCostCalculator[[#This Row],[INGREDIENTS PURCHASING PRICE]]*RecipeCostCalculator[[#This Row],[USED WEIGHT]],"0")</f>
        <v>7.7188235294117682E-2</v>
      </c>
    </row>
    <row r="77" spans="1:8" ht="15" customHeight="1">
      <c r="A77" s="27">
        <f>IF(RecipeCostCalculator[[#This Row],[READY PRODUCT]]=B76,A76,A76+1)</f>
        <v>6</v>
      </c>
      <c r="B77" s="28" t="s">
        <v>192</v>
      </c>
      <c r="C77" s="36">
        <v>1</v>
      </c>
      <c r="D77" s="28" t="s">
        <v>301</v>
      </c>
      <c r="E77" s="37">
        <v>0.01</v>
      </c>
      <c r="F77" s="27" t="str">
        <f>IFERROR(_xlfn.XLOOKUP(RecipeCostCalculator[[#This Row],[USED INGREDIENTS]],Ingredients[INGREDIENTS],Ingredients[UNIT],,0),"")</f>
        <v>Litre</v>
      </c>
      <c r="G77" s="29">
        <f>IFERROR(_xlfn.XLOOKUP(RecipeCostCalculator[[#This Row],[USED INGREDIENTS]],Ingredients[INGREDIENTS],Ingredients[PURCHASING PRICE],,0),"")</f>
        <v>3.1348333333333325</v>
      </c>
      <c r="H77" s="29">
        <f>IFERROR(RecipeCostCalculator[[#This Row],[INGREDIENTS PURCHASING PRICE]]*RecipeCostCalculator[[#This Row],[USED WEIGHT]],"0")</f>
        <v>3.1348333333333325E-2</v>
      </c>
    </row>
    <row r="78" spans="1:8" ht="15" customHeight="1">
      <c r="A78" s="27">
        <f>IF(RecipeCostCalculator[[#This Row],[READY PRODUCT]]=B77,A77,A77+1)</f>
        <v>7</v>
      </c>
      <c r="B78" s="28" t="s">
        <v>194</v>
      </c>
      <c r="C78" s="36">
        <v>1</v>
      </c>
      <c r="D78" s="28" t="s">
        <v>208</v>
      </c>
      <c r="E78" s="37">
        <v>0.02</v>
      </c>
      <c r="F78" s="27" t="str">
        <f>IFERROR(_xlfn.XLOOKUP(RecipeCostCalculator[[#This Row],[USED INGREDIENTS]],Ingredients[INGREDIENTS],Ingredients[UNIT],,0),"")</f>
        <v>Piece/s</v>
      </c>
      <c r="G78" s="29">
        <f>IFERROR(_xlfn.XLOOKUP(RecipeCostCalculator[[#This Row],[USED INGREDIENTS]],Ingredients[INGREDIENTS],Ingredients[PURCHASING PRICE],,0),"")</f>
        <v>0.3</v>
      </c>
      <c r="H78" s="29">
        <f>IFERROR(RecipeCostCalculator[[#This Row],[INGREDIENTS PURCHASING PRICE]]*RecipeCostCalculator[[#This Row],[USED WEIGHT]],"0")</f>
        <v>6.0000000000000001E-3</v>
      </c>
    </row>
    <row r="79" spans="1:8" ht="15" customHeight="1">
      <c r="A79" s="27">
        <f>IF(RecipeCostCalculator[[#This Row],[READY PRODUCT]]=B78,A78,A78+1)</f>
        <v>7</v>
      </c>
      <c r="B79" s="28" t="s">
        <v>194</v>
      </c>
      <c r="C79" s="36">
        <v>1</v>
      </c>
      <c r="D79" s="28" t="s">
        <v>212</v>
      </c>
      <c r="E79" s="37">
        <v>0.01</v>
      </c>
      <c r="F79" s="27" t="str">
        <f>IFERROR(_xlfn.XLOOKUP(RecipeCostCalculator[[#This Row],[USED INGREDIENTS]],Ingredients[INGREDIENTS],Ingredients[UNIT],,0),"")</f>
        <v>kg.</v>
      </c>
      <c r="G79" s="29">
        <f>IFERROR(_xlfn.XLOOKUP(RecipeCostCalculator[[#This Row],[USED INGREDIENTS]],Ingredients[INGREDIENTS],Ingredients[PURCHASING PRICE],,0),"")</f>
        <v>3.7050000000000005</v>
      </c>
      <c r="H79" s="29">
        <f>IFERROR(RecipeCostCalculator[[#This Row],[INGREDIENTS PURCHASING PRICE]]*RecipeCostCalculator[[#This Row],[USED WEIGHT]],"0")</f>
        <v>3.7050000000000007E-2</v>
      </c>
    </row>
    <row r="80" spans="1:8" ht="15" customHeight="1">
      <c r="A80" s="27">
        <f>IF(RecipeCostCalculator[[#This Row],[READY PRODUCT]]=B79,A79,A79+1)</f>
        <v>7</v>
      </c>
      <c r="B80" s="28" t="s">
        <v>194</v>
      </c>
      <c r="C80" s="36">
        <v>1</v>
      </c>
      <c r="D80" s="28" t="s">
        <v>266</v>
      </c>
      <c r="E80" s="37">
        <v>0.25</v>
      </c>
      <c r="F80" s="27" t="str">
        <f>IFERROR(_xlfn.XLOOKUP(RecipeCostCalculator[[#This Row],[USED INGREDIENTS]],Ingredients[INGREDIENTS],Ingredients[UNIT],,0),"")</f>
        <v>Piece/s</v>
      </c>
      <c r="G80" s="29">
        <f>IFERROR(_xlfn.XLOOKUP(RecipeCostCalculator[[#This Row],[USED INGREDIENTS]],Ingredients[INGREDIENTS],Ingredients[PURCHASING PRICE],,0),"")</f>
        <v>0.74</v>
      </c>
      <c r="H80" s="29">
        <f>IFERROR(RecipeCostCalculator[[#This Row],[INGREDIENTS PURCHASING PRICE]]*RecipeCostCalculator[[#This Row],[USED WEIGHT]],"0")</f>
        <v>0.185</v>
      </c>
    </row>
    <row r="81" spans="1:8" ht="15" customHeight="1">
      <c r="A81" s="27">
        <f>IF(RecipeCostCalculator[[#This Row],[READY PRODUCT]]=B80,A80,A80+1)</f>
        <v>7</v>
      </c>
      <c r="B81" s="28" t="s">
        <v>194</v>
      </c>
      <c r="C81" s="36">
        <v>1</v>
      </c>
      <c r="D81" s="28" t="s">
        <v>215</v>
      </c>
      <c r="E81" s="37">
        <v>0.02</v>
      </c>
      <c r="F81" s="27" t="str">
        <f>IFERROR(_xlfn.XLOOKUP(RecipeCostCalculator[[#This Row],[USED INGREDIENTS]],Ingredients[INGREDIENTS],Ingredients[UNIT],,0),"")</f>
        <v>kg.</v>
      </c>
      <c r="G81" s="29">
        <f>IFERROR(_xlfn.XLOOKUP(RecipeCostCalculator[[#This Row],[USED INGREDIENTS]],Ingredients[INGREDIENTS],Ingredients[PURCHASING PRICE],,0),"")</f>
        <v>2.348148148148149</v>
      </c>
      <c r="H81" s="29">
        <f>IFERROR(RecipeCostCalculator[[#This Row],[INGREDIENTS PURCHASING PRICE]]*RecipeCostCalculator[[#This Row],[USED WEIGHT]],"0")</f>
        <v>4.6962962962962984E-2</v>
      </c>
    </row>
    <row r="82" spans="1:8" ht="15" customHeight="1">
      <c r="A82" s="27">
        <f>IF(RecipeCostCalculator[[#This Row],[READY PRODUCT]]=B81,A81,A81+1)</f>
        <v>7</v>
      </c>
      <c r="B82" s="28" t="s">
        <v>194</v>
      </c>
      <c r="C82" s="36">
        <v>1</v>
      </c>
      <c r="D82" s="28" t="s">
        <v>20</v>
      </c>
      <c r="E82" s="37">
        <v>0.13</v>
      </c>
      <c r="F82" s="27" t="str">
        <f>IFERROR(_xlfn.XLOOKUP(RecipeCostCalculator[[#This Row],[USED INGREDIENTS]],Ingredients[INGREDIENTS],Ingredients[UNIT],,0),"")</f>
        <v>kg.</v>
      </c>
      <c r="G82" s="29">
        <f>IFERROR(_xlfn.XLOOKUP(RecipeCostCalculator[[#This Row],[USED INGREDIENTS]],Ingredients[INGREDIENTS],Ingredients[PURCHASING PRICE],,0),"")</f>
        <v>12</v>
      </c>
      <c r="H82" s="29">
        <f>IFERROR(RecipeCostCalculator[[#This Row],[INGREDIENTS PURCHASING PRICE]]*RecipeCostCalculator[[#This Row],[USED WEIGHT]],"0")</f>
        <v>1.56</v>
      </c>
    </row>
    <row r="83" spans="1:8" ht="15" customHeight="1">
      <c r="A83" s="27">
        <f>IF(RecipeCostCalculator[[#This Row],[READY PRODUCT]]=B82,A82,A82+1)</f>
        <v>8</v>
      </c>
      <c r="B83" s="28" t="s">
        <v>332</v>
      </c>
      <c r="C83" s="36">
        <v>1</v>
      </c>
      <c r="D83" s="28" t="s">
        <v>200</v>
      </c>
      <c r="E83" s="37">
        <v>0.03</v>
      </c>
      <c r="F83" s="27" t="str">
        <f>IFERROR(_xlfn.XLOOKUP(RecipeCostCalculator[[#This Row],[USED INGREDIENTS]],Ingredients[INGREDIENTS],Ingredients[UNIT],,0),"")</f>
        <v>kg.</v>
      </c>
      <c r="G83" s="29">
        <f>IFERROR(_xlfn.XLOOKUP(RecipeCostCalculator[[#This Row],[USED INGREDIENTS]],Ingredients[INGREDIENTS],Ingredients[PURCHASING PRICE],,0),"")</f>
        <v>2.6130000000000004</v>
      </c>
      <c r="H83" s="29">
        <f>IFERROR(RecipeCostCalculator[[#This Row],[INGREDIENTS PURCHASING PRICE]]*RecipeCostCalculator[[#This Row],[USED WEIGHT]],"0")</f>
        <v>7.8390000000000015E-2</v>
      </c>
    </row>
    <row r="84" spans="1:8" ht="15" customHeight="1">
      <c r="A84" s="27">
        <f>IF(RecipeCostCalculator[[#This Row],[READY PRODUCT]]=B83,A83,A83+1)</f>
        <v>8</v>
      </c>
      <c r="B84" s="28" t="s">
        <v>332</v>
      </c>
      <c r="C84" s="36">
        <v>1</v>
      </c>
      <c r="D84" s="28" t="s">
        <v>256</v>
      </c>
      <c r="E84" s="37">
        <v>0.12</v>
      </c>
      <c r="F84" s="27" t="str">
        <f>IFERROR(_xlfn.XLOOKUP(RecipeCostCalculator[[#This Row],[USED INGREDIENTS]],Ingredients[INGREDIENTS],Ingredients[UNIT],,0),"")</f>
        <v>Piece/s</v>
      </c>
      <c r="G84" s="29">
        <f>IFERROR(_xlfn.XLOOKUP(RecipeCostCalculator[[#This Row],[USED INGREDIENTS]],Ingredients[INGREDIENTS],Ingredients[PURCHASING PRICE],,0),"")</f>
        <v>0.18458333333333332</v>
      </c>
      <c r="H84" s="29">
        <f>IFERROR(RecipeCostCalculator[[#This Row],[INGREDIENTS PURCHASING PRICE]]*RecipeCostCalculator[[#This Row],[USED WEIGHT]],"0")</f>
        <v>2.2149999999999996E-2</v>
      </c>
    </row>
    <row r="85" spans="1:8" ht="15" customHeight="1">
      <c r="A85" s="27">
        <f>IF(RecipeCostCalculator[[#This Row],[READY PRODUCT]]=B84,A84,A84+1)</f>
        <v>8</v>
      </c>
      <c r="B85" s="28" t="s">
        <v>332</v>
      </c>
      <c r="C85" s="36">
        <v>1</v>
      </c>
      <c r="D85" s="28" t="s">
        <v>257</v>
      </c>
      <c r="E85" s="37">
        <v>0.17</v>
      </c>
      <c r="F85" s="27" t="str">
        <f>IFERROR(_xlfn.XLOOKUP(RecipeCostCalculator[[#This Row],[USED INGREDIENTS]],Ingredients[INGREDIENTS],Ingredients[UNIT],,0),"")</f>
        <v>Piece/s</v>
      </c>
      <c r="G85" s="29">
        <f>IFERROR(_xlfn.XLOOKUP(RecipeCostCalculator[[#This Row],[USED INGREDIENTS]],Ingredients[INGREDIENTS],Ingredients[PURCHASING PRICE],,0),"")</f>
        <v>2.64</v>
      </c>
      <c r="H85" s="29">
        <f>IFERROR(RecipeCostCalculator[[#This Row],[INGREDIENTS PURCHASING PRICE]]*RecipeCostCalculator[[#This Row],[USED WEIGHT]],"0")</f>
        <v>0.44880000000000003</v>
      </c>
    </row>
    <row r="86" spans="1:8" ht="15" customHeight="1">
      <c r="A86" s="27">
        <f>IF(RecipeCostCalculator[[#This Row],[READY PRODUCT]]=B85,A85,A85+1)</f>
        <v>8</v>
      </c>
      <c r="B86" s="28" t="s">
        <v>332</v>
      </c>
      <c r="C86" s="36">
        <v>1</v>
      </c>
      <c r="D86" s="28" t="s">
        <v>207</v>
      </c>
      <c r="E86" s="37">
        <v>0.03</v>
      </c>
      <c r="F86" s="27" t="str">
        <f>IFERROR(_xlfn.XLOOKUP(RecipeCostCalculator[[#This Row],[USED INGREDIENTS]],Ingredients[INGREDIENTS],Ingredients[UNIT],,0),"")</f>
        <v>kg.</v>
      </c>
      <c r="G86" s="29">
        <f>IFERROR(_xlfn.XLOOKUP(RecipeCostCalculator[[#This Row],[USED INGREDIENTS]],Ingredients[INGREDIENTS],Ingredients[PURCHASING PRICE],,0),"")</f>
        <v>0.80285714285714282</v>
      </c>
      <c r="H86" s="29">
        <f>IFERROR(RecipeCostCalculator[[#This Row],[INGREDIENTS PURCHASING PRICE]]*RecipeCostCalculator[[#This Row],[USED WEIGHT]],"0")</f>
        <v>2.4085714285714283E-2</v>
      </c>
    </row>
    <row r="87" spans="1:8" ht="15" customHeight="1">
      <c r="A87" s="27">
        <f>IF(RecipeCostCalculator[[#This Row],[READY PRODUCT]]=B86,A86,A86+1)</f>
        <v>8</v>
      </c>
      <c r="B87" s="28" t="s">
        <v>332</v>
      </c>
      <c r="C87" s="36">
        <v>1</v>
      </c>
      <c r="D87" s="28" t="s">
        <v>208</v>
      </c>
      <c r="E87" s="37">
        <v>0.02</v>
      </c>
      <c r="F87" s="27" t="str">
        <f>IFERROR(_xlfn.XLOOKUP(RecipeCostCalculator[[#This Row],[USED INGREDIENTS]],Ingredients[INGREDIENTS],Ingredients[UNIT],,0),"")</f>
        <v>Piece/s</v>
      </c>
      <c r="G87" s="29">
        <f>IFERROR(_xlfn.XLOOKUP(RecipeCostCalculator[[#This Row],[USED INGREDIENTS]],Ingredients[INGREDIENTS],Ingredients[PURCHASING PRICE],,0),"")</f>
        <v>0.3</v>
      </c>
      <c r="H87" s="29">
        <f>IFERROR(RecipeCostCalculator[[#This Row],[INGREDIENTS PURCHASING PRICE]]*RecipeCostCalculator[[#This Row],[USED WEIGHT]],"0")</f>
        <v>6.0000000000000001E-3</v>
      </c>
    </row>
    <row r="88" spans="1:8" ht="15" customHeight="1">
      <c r="A88" s="27">
        <f>IF(RecipeCostCalculator[[#This Row],[READY PRODUCT]]=B87,A87,A87+1)</f>
        <v>8</v>
      </c>
      <c r="B88" s="28" t="s">
        <v>332</v>
      </c>
      <c r="C88" s="36">
        <v>1</v>
      </c>
      <c r="D88" s="28" t="s">
        <v>212</v>
      </c>
      <c r="E88" s="37">
        <v>0.01</v>
      </c>
      <c r="F88" s="27" t="str">
        <f>IFERROR(_xlfn.XLOOKUP(RecipeCostCalculator[[#This Row],[USED INGREDIENTS]],Ingredients[INGREDIENTS],Ingredients[UNIT],,0),"")</f>
        <v>kg.</v>
      </c>
      <c r="G88" s="29">
        <f>IFERROR(_xlfn.XLOOKUP(RecipeCostCalculator[[#This Row],[USED INGREDIENTS]],Ingredients[INGREDIENTS],Ingredients[PURCHASING PRICE],,0),"")</f>
        <v>3.7050000000000005</v>
      </c>
      <c r="H88" s="29">
        <f>IFERROR(RecipeCostCalculator[[#This Row],[INGREDIENTS PURCHASING PRICE]]*RecipeCostCalculator[[#This Row],[USED WEIGHT]],"0")</f>
        <v>3.7050000000000007E-2</v>
      </c>
    </row>
    <row r="89" spans="1:8" ht="15" customHeight="1">
      <c r="A89" s="27">
        <f>IF(RecipeCostCalculator[[#This Row],[READY PRODUCT]]=B88,A88,A88+1)</f>
        <v>8</v>
      </c>
      <c r="B89" s="28" t="s">
        <v>332</v>
      </c>
      <c r="C89" s="36">
        <v>1</v>
      </c>
      <c r="D89" s="28" t="s">
        <v>263</v>
      </c>
      <c r="E89" s="37">
        <v>0.02</v>
      </c>
      <c r="F89" s="27" t="str">
        <f>IFERROR(_xlfn.XLOOKUP(RecipeCostCalculator[[#This Row],[USED INGREDIENTS]],Ingredients[INGREDIENTS],Ingredients[UNIT],,0),"")</f>
        <v>kg.</v>
      </c>
      <c r="G89" s="29">
        <f>IFERROR(_xlfn.XLOOKUP(RecipeCostCalculator[[#This Row],[USED INGREDIENTS]],Ingredients[INGREDIENTS],Ingredients[PURCHASING PRICE],,0),"")</f>
        <v>0.84719999999999995</v>
      </c>
      <c r="H89" s="29">
        <f>IFERROR(RecipeCostCalculator[[#This Row],[INGREDIENTS PURCHASING PRICE]]*RecipeCostCalculator[[#This Row],[USED WEIGHT]],"0")</f>
        <v>1.6944000000000001E-2</v>
      </c>
    </row>
    <row r="90" spans="1:8" ht="15" customHeight="1">
      <c r="A90" s="27">
        <f>IF(RecipeCostCalculator[[#This Row],[READY PRODUCT]]=B89,A89,A89+1)</f>
        <v>8</v>
      </c>
      <c r="B90" s="28" t="s">
        <v>332</v>
      </c>
      <c r="C90" s="36">
        <v>1</v>
      </c>
      <c r="D90" s="28" t="s">
        <v>215</v>
      </c>
      <c r="E90" s="37">
        <v>0.02</v>
      </c>
      <c r="F90" s="27" t="str">
        <f>IFERROR(_xlfn.XLOOKUP(RecipeCostCalculator[[#This Row],[USED INGREDIENTS]],Ingredients[INGREDIENTS],Ingredients[UNIT],,0),"")</f>
        <v>kg.</v>
      </c>
      <c r="G90" s="29">
        <f>IFERROR(_xlfn.XLOOKUP(RecipeCostCalculator[[#This Row],[USED INGREDIENTS]],Ingredients[INGREDIENTS],Ingredients[PURCHASING PRICE],,0),"")</f>
        <v>2.348148148148149</v>
      </c>
      <c r="H90" s="29">
        <f>IFERROR(RecipeCostCalculator[[#This Row],[INGREDIENTS PURCHASING PRICE]]*RecipeCostCalculator[[#This Row],[USED WEIGHT]],"0")</f>
        <v>4.6962962962962984E-2</v>
      </c>
    </row>
    <row r="91" spans="1:8" ht="15" customHeight="1">
      <c r="A91" s="27">
        <f>IF(RecipeCostCalculator[[#This Row],[READY PRODUCT]]=B90,A90,A90+1)</f>
        <v>8</v>
      </c>
      <c r="B91" s="28" t="s">
        <v>332</v>
      </c>
      <c r="C91" s="36">
        <v>1</v>
      </c>
      <c r="D91" s="28" t="s">
        <v>217</v>
      </c>
      <c r="E91" s="37">
        <v>0.03</v>
      </c>
      <c r="F91" s="27" t="str">
        <f>IFERROR(_xlfn.XLOOKUP(RecipeCostCalculator[[#This Row],[USED INGREDIENTS]],Ingredients[INGREDIENTS],Ingredients[UNIT],,0),"")</f>
        <v>kg.</v>
      </c>
      <c r="G91" s="29">
        <f>IFERROR(_xlfn.XLOOKUP(RecipeCostCalculator[[#This Row],[USED INGREDIENTS]],Ingredients[INGREDIENTS],Ingredients[PURCHASING PRICE],,0),"")</f>
        <v>0</v>
      </c>
      <c r="H91" s="29">
        <f>IFERROR(RecipeCostCalculator[[#This Row],[INGREDIENTS PURCHASING PRICE]]*RecipeCostCalculator[[#This Row],[USED WEIGHT]],"0")</f>
        <v>0</v>
      </c>
    </row>
    <row r="92" spans="1:8" ht="15" customHeight="1">
      <c r="A92" s="27">
        <f>IF(RecipeCostCalculator[[#This Row],[READY PRODUCT]]=B91,A91,A91+1)</f>
        <v>8</v>
      </c>
      <c r="B92" s="28" t="s">
        <v>332</v>
      </c>
      <c r="C92" s="36">
        <v>1</v>
      </c>
      <c r="D92" s="28" t="s">
        <v>219</v>
      </c>
      <c r="E92" s="37">
        <v>0.04</v>
      </c>
      <c r="F92" s="27" t="str">
        <f>IFERROR(_xlfn.XLOOKUP(RecipeCostCalculator[[#This Row],[USED INGREDIENTS]],Ingredients[INGREDIENTS],Ingredients[UNIT],,0),"")</f>
        <v>kg.</v>
      </c>
      <c r="G92" s="29">
        <f>IFERROR(_xlfn.XLOOKUP(RecipeCostCalculator[[#This Row],[USED INGREDIENTS]],Ingredients[INGREDIENTS],Ingredients[PURCHASING PRICE],,0),"")</f>
        <v>3.2195</v>
      </c>
      <c r="H92" s="29">
        <f>IFERROR(RecipeCostCalculator[[#This Row],[INGREDIENTS PURCHASING PRICE]]*RecipeCostCalculator[[#This Row],[USED WEIGHT]],"0")</f>
        <v>0.12878000000000001</v>
      </c>
    </row>
    <row r="93" spans="1:8" ht="15" customHeight="1">
      <c r="A93" s="27">
        <f>IF(RecipeCostCalculator[[#This Row],[READY PRODUCT]]=B92,A92,A92+1)</f>
        <v>8</v>
      </c>
      <c r="B93" s="28" t="s">
        <v>332</v>
      </c>
      <c r="C93" s="36">
        <v>1</v>
      </c>
      <c r="D93" s="28" t="s">
        <v>227</v>
      </c>
      <c r="E93" s="37">
        <v>0.05</v>
      </c>
      <c r="F93" s="27" t="str">
        <f>IFERROR(_xlfn.XLOOKUP(RecipeCostCalculator[[#This Row],[USED INGREDIENTS]],Ingredients[INGREDIENTS],Ingredients[UNIT],,0),"")</f>
        <v>kg.</v>
      </c>
      <c r="G93" s="29">
        <f>IFERROR(_xlfn.XLOOKUP(RecipeCostCalculator[[#This Row],[USED INGREDIENTS]],Ingredients[INGREDIENTS],Ingredients[PURCHASING PRICE],,0),"")</f>
        <v>3.584090909090909</v>
      </c>
      <c r="H93" s="29">
        <f>IFERROR(RecipeCostCalculator[[#This Row],[INGREDIENTS PURCHASING PRICE]]*RecipeCostCalculator[[#This Row],[USED WEIGHT]],"0")</f>
        <v>0.17920454545454545</v>
      </c>
    </row>
    <row r="94" spans="1:8" ht="15" customHeight="1">
      <c r="A94" s="27">
        <f>IF(RecipeCostCalculator[[#This Row],[READY PRODUCT]]=B93,A93,A93+1)</f>
        <v>8</v>
      </c>
      <c r="B94" s="28" t="s">
        <v>332</v>
      </c>
      <c r="C94" s="36">
        <v>1</v>
      </c>
      <c r="D94" s="28" t="s">
        <v>289</v>
      </c>
      <c r="E94" s="37">
        <v>0.01</v>
      </c>
      <c r="F94" s="27" t="str">
        <f>IFERROR(_xlfn.XLOOKUP(RecipeCostCalculator[[#This Row],[USED INGREDIENTS]],Ingredients[INGREDIENTS],Ingredients[UNIT],,0),"")</f>
        <v>kg.</v>
      </c>
      <c r="G94" s="29">
        <f>IFERROR(_xlfn.XLOOKUP(RecipeCostCalculator[[#This Row],[USED INGREDIENTS]],Ingredients[INGREDIENTS],Ingredients[PURCHASING PRICE],,0),"")</f>
        <v>1.324545454545454</v>
      </c>
      <c r="H94" s="29">
        <f>IFERROR(RecipeCostCalculator[[#This Row],[INGREDIENTS PURCHASING PRICE]]*RecipeCostCalculator[[#This Row],[USED WEIGHT]],"0")</f>
        <v>1.3245454545454541E-2</v>
      </c>
    </row>
    <row r="95" spans="1:8" ht="15" customHeight="1">
      <c r="A95" s="27">
        <f>IF(RecipeCostCalculator[[#This Row],[READY PRODUCT]]=B94,A94,A94+1)</f>
        <v>8</v>
      </c>
      <c r="B95" s="28" t="s">
        <v>332</v>
      </c>
      <c r="C95" s="36">
        <v>1</v>
      </c>
      <c r="D95" s="28" t="s">
        <v>237</v>
      </c>
      <c r="E95" s="37">
        <v>0.03</v>
      </c>
      <c r="F95" s="27" t="str">
        <f>IFERROR(_xlfn.XLOOKUP(RecipeCostCalculator[[#This Row],[USED INGREDIENTS]],Ingredients[INGREDIENTS],Ingredients[UNIT],,0),"")</f>
        <v>kg.</v>
      </c>
      <c r="G95" s="29">
        <f>IFERROR(_xlfn.XLOOKUP(RecipeCostCalculator[[#This Row],[USED INGREDIENTS]],Ingredients[INGREDIENTS],Ingredients[PURCHASING PRICE],,0),"")</f>
        <v>2.5729411764705894</v>
      </c>
      <c r="H95" s="29">
        <f>IFERROR(RecipeCostCalculator[[#This Row],[INGREDIENTS PURCHASING PRICE]]*RecipeCostCalculator[[#This Row],[USED WEIGHT]],"0")</f>
        <v>7.7188235294117682E-2</v>
      </c>
    </row>
    <row r="96" spans="1:8" ht="15" customHeight="1">
      <c r="A96" s="27">
        <f>IF(RecipeCostCalculator[[#This Row],[READY PRODUCT]]=B95,A95,A95+1)</f>
        <v>8</v>
      </c>
      <c r="B96" s="28" t="s">
        <v>332</v>
      </c>
      <c r="C96" s="36">
        <v>1</v>
      </c>
      <c r="D96" s="28" t="s">
        <v>301</v>
      </c>
      <c r="E96" s="37">
        <v>0.01</v>
      </c>
      <c r="F96" s="27" t="str">
        <f>IFERROR(_xlfn.XLOOKUP(RecipeCostCalculator[[#This Row],[USED INGREDIENTS]],Ingredients[INGREDIENTS],Ingredients[UNIT],,0),"")</f>
        <v>Litre</v>
      </c>
      <c r="G96" s="29">
        <f>IFERROR(_xlfn.XLOOKUP(RecipeCostCalculator[[#This Row],[USED INGREDIENTS]],Ingredients[INGREDIENTS],Ingredients[PURCHASING PRICE],,0),"")</f>
        <v>3.1348333333333325</v>
      </c>
      <c r="H96" s="29">
        <f>IFERROR(RecipeCostCalculator[[#This Row],[INGREDIENTS PURCHASING PRICE]]*RecipeCostCalculator[[#This Row],[USED WEIGHT]],"0")</f>
        <v>3.1348333333333325E-2</v>
      </c>
    </row>
    <row r="97" spans="1:8" ht="15" customHeight="1">
      <c r="A97" s="27">
        <f>IF(RecipeCostCalculator[[#This Row],[READY PRODUCT]]=B96,A96,A96+1)</f>
        <v>8</v>
      </c>
      <c r="B97" s="28" t="s">
        <v>332</v>
      </c>
      <c r="C97" s="36">
        <v>1</v>
      </c>
      <c r="D97" s="28" t="s">
        <v>239</v>
      </c>
      <c r="E97" s="37">
        <v>0.01</v>
      </c>
      <c r="F97" s="27" t="str">
        <f>IFERROR(_xlfn.XLOOKUP(RecipeCostCalculator[[#This Row],[USED INGREDIENTS]],Ingredients[INGREDIENTS],Ingredients[UNIT],,0),"")</f>
        <v>Litre</v>
      </c>
      <c r="G97" s="29">
        <f>IFERROR(_xlfn.XLOOKUP(RecipeCostCalculator[[#This Row],[USED INGREDIENTS]],Ingredients[INGREDIENTS],Ingredients[PURCHASING PRICE],,0),"")</f>
        <v>6.5</v>
      </c>
      <c r="H97" s="29">
        <f>IFERROR(RecipeCostCalculator[[#This Row],[INGREDIENTS PURCHASING PRICE]]*RecipeCostCalculator[[#This Row],[USED WEIGHT]],"0")</f>
        <v>6.5000000000000002E-2</v>
      </c>
    </row>
    <row r="98" spans="1:8" ht="15" customHeight="1">
      <c r="A98" s="27">
        <f>IF(RecipeCostCalculator[[#This Row],[READY PRODUCT]]=B97,A97,A97+1)</f>
        <v>8</v>
      </c>
      <c r="B98" s="28" t="s">
        <v>332</v>
      </c>
      <c r="C98" s="36">
        <v>1</v>
      </c>
      <c r="D98" s="28" t="s">
        <v>166</v>
      </c>
      <c r="E98" s="37">
        <v>0.01</v>
      </c>
      <c r="F98" s="27" t="str">
        <f>IFERROR(_xlfn.XLOOKUP(RecipeCostCalculator[[#This Row],[USED INGREDIENTS]],Ingredients[INGREDIENTS],Ingredients[UNIT],,0),"")</f>
        <v>Piece/s</v>
      </c>
      <c r="G98" s="29">
        <f>IFERROR(_xlfn.XLOOKUP(RecipeCostCalculator[[#This Row],[USED INGREDIENTS]],Ingredients[INGREDIENTS],Ingredients[PURCHASING PRICE],,0),"")</f>
        <v>0</v>
      </c>
      <c r="H98" s="29">
        <f>IFERROR(RecipeCostCalculator[[#This Row],[INGREDIENTS PURCHASING PRICE]]*RecipeCostCalculator[[#This Row],[USED WEIGHT]],"0")</f>
        <v>0</v>
      </c>
    </row>
    <row r="99" spans="1:8" ht="15" customHeight="1">
      <c r="A99" s="27">
        <f>IF(RecipeCostCalculator[[#This Row],[READY PRODUCT]]=B98,A98,A98+1)</f>
        <v>9</v>
      </c>
      <c r="B99" s="28" t="s">
        <v>196</v>
      </c>
      <c r="C99" s="36">
        <v>1</v>
      </c>
      <c r="D99" s="28" t="s">
        <v>200</v>
      </c>
      <c r="E99" s="37">
        <v>0.03</v>
      </c>
      <c r="F99" s="27" t="str">
        <f>IFERROR(_xlfn.XLOOKUP(RecipeCostCalculator[[#This Row],[USED INGREDIENTS]],Ingredients[INGREDIENTS],Ingredients[UNIT],,0),"")</f>
        <v>kg.</v>
      </c>
      <c r="G99" s="29">
        <f>IFERROR(_xlfn.XLOOKUP(RecipeCostCalculator[[#This Row],[USED INGREDIENTS]],Ingredients[INGREDIENTS],Ingredients[PURCHASING PRICE],,0),"")</f>
        <v>2.6130000000000004</v>
      </c>
      <c r="H99" s="29">
        <f>IFERROR(RecipeCostCalculator[[#This Row],[INGREDIENTS PURCHASING PRICE]]*RecipeCostCalculator[[#This Row],[USED WEIGHT]],"0")</f>
        <v>7.8390000000000015E-2</v>
      </c>
    </row>
    <row r="100" spans="1:8" ht="15" customHeight="1">
      <c r="A100" s="27">
        <f>IF(RecipeCostCalculator[[#This Row],[READY PRODUCT]]=B99,A99,A99+1)</f>
        <v>9</v>
      </c>
      <c r="B100" s="28" t="s">
        <v>196</v>
      </c>
      <c r="C100" s="36">
        <v>1</v>
      </c>
      <c r="D100" s="28" t="s">
        <v>256</v>
      </c>
      <c r="E100" s="37">
        <v>0.12</v>
      </c>
      <c r="F100" s="27" t="str">
        <f>IFERROR(_xlfn.XLOOKUP(RecipeCostCalculator[[#This Row],[USED INGREDIENTS]],Ingredients[INGREDIENTS],Ingredients[UNIT],,0),"")</f>
        <v>Piece/s</v>
      </c>
      <c r="G100" s="29">
        <f>IFERROR(_xlfn.XLOOKUP(RecipeCostCalculator[[#This Row],[USED INGREDIENTS]],Ingredients[INGREDIENTS],Ingredients[PURCHASING PRICE],,0),"")</f>
        <v>0.18458333333333332</v>
      </c>
      <c r="H100" s="29">
        <f>IFERROR(RecipeCostCalculator[[#This Row],[INGREDIENTS PURCHASING PRICE]]*RecipeCostCalculator[[#This Row],[USED WEIGHT]],"0")</f>
        <v>2.2149999999999996E-2</v>
      </c>
    </row>
    <row r="101" spans="1:8" ht="15" customHeight="1">
      <c r="A101" s="27">
        <f>IF(RecipeCostCalculator[[#This Row],[READY PRODUCT]]=B100,A100,A100+1)</f>
        <v>9</v>
      </c>
      <c r="B101" s="28" t="s">
        <v>196</v>
      </c>
      <c r="C101" s="36">
        <v>1</v>
      </c>
      <c r="D101" s="28" t="s">
        <v>257</v>
      </c>
      <c r="E101" s="37">
        <v>0.17</v>
      </c>
      <c r="F101" s="27" t="str">
        <f>IFERROR(_xlfn.XLOOKUP(RecipeCostCalculator[[#This Row],[USED INGREDIENTS]],Ingredients[INGREDIENTS],Ingredients[UNIT],,0),"")</f>
        <v>Piece/s</v>
      </c>
      <c r="G101" s="29">
        <f>IFERROR(_xlfn.XLOOKUP(RecipeCostCalculator[[#This Row],[USED INGREDIENTS]],Ingredients[INGREDIENTS],Ingredients[PURCHASING PRICE],,0),"")</f>
        <v>2.64</v>
      </c>
      <c r="H101" s="29">
        <f>IFERROR(RecipeCostCalculator[[#This Row],[INGREDIENTS PURCHASING PRICE]]*RecipeCostCalculator[[#This Row],[USED WEIGHT]],"0")</f>
        <v>0.44880000000000003</v>
      </c>
    </row>
    <row r="102" spans="1:8" ht="15" customHeight="1">
      <c r="A102" s="27">
        <f>IF(RecipeCostCalculator[[#This Row],[READY PRODUCT]]=B101,A101,A101+1)</f>
        <v>9</v>
      </c>
      <c r="B102" s="28" t="s">
        <v>196</v>
      </c>
      <c r="C102" s="36">
        <v>1</v>
      </c>
      <c r="D102" s="28" t="s">
        <v>207</v>
      </c>
      <c r="E102" s="37">
        <v>0.03</v>
      </c>
      <c r="F102" s="27" t="str">
        <f>IFERROR(_xlfn.XLOOKUP(RecipeCostCalculator[[#This Row],[USED INGREDIENTS]],Ingredients[INGREDIENTS],Ingredients[UNIT],,0),"")</f>
        <v>kg.</v>
      </c>
      <c r="G102" s="29">
        <f>IFERROR(_xlfn.XLOOKUP(RecipeCostCalculator[[#This Row],[USED INGREDIENTS]],Ingredients[INGREDIENTS],Ingredients[PURCHASING PRICE],,0),"")</f>
        <v>0.80285714285714282</v>
      </c>
      <c r="H102" s="29">
        <f>IFERROR(RecipeCostCalculator[[#This Row],[INGREDIENTS PURCHASING PRICE]]*RecipeCostCalculator[[#This Row],[USED WEIGHT]],"0")</f>
        <v>2.4085714285714283E-2</v>
      </c>
    </row>
    <row r="103" spans="1:8" ht="15" customHeight="1">
      <c r="A103" s="27">
        <f>IF(RecipeCostCalculator[[#This Row],[READY PRODUCT]]=B102,A102,A102+1)</f>
        <v>9</v>
      </c>
      <c r="B103" s="28" t="s">
        <v>196</v>
      </c>
      <c r="C103" s="36">
        <v>1</v>
      </c>
      <c r="D103" s="28" t="s">
        <v>208</v>
      </c>
      <c r="E103" s="37">
        <v>0.02</v>
      </c>
      <c r="F103" s="27" t="str">
        <f>IFERROR(_xlfn.XLOOKUP(RecipeCostCalculator[[#This Row],[USED INGREDIENTS]],Ingredients[INGREDIENTS],Ingredients[UNIT],,0),"")</f>
        <v>Piece/s</v>
      </c>
      <c r="G103" s="29">
        <f>IFERROR(_xlfn.XLOOKUP(RecipeCostCalculator[[#This Row],[USED INGREDIENTS]],Ingredients[INGREDIENTS],Ingredients[PURCHASING PRICE],,0),"")</f>
        <v>0.3</v>
      </c>
      <c r="H103" s="29">
        <f>IFERROR(RecipeCostCalculator[[#This Row],[INGREDIENTS PURCHASING PRICE]]*RecipeCostCalculator[[#This Row],[USED WEIGHT]],"0")</f>
        <v>6.0000000000000001E-3</v>
      </c>
    </row>
    <row r="104" spans="1:8" ht="15" customHeight="1">
      <c r="A104" s="27">
        <f>IF(RecipeCostCalculator[[#This Row],[READY PRODUCT]]=B103,A103,A103+1)</f>
        <v>9</v>
      </c>
      <c r="B104" s="28" t="s">
        <v>196</v>
      </c>
      <c r="C104" s="36">
        <v>1</v>
      </c>
      <c r="D104" s="28" t="s">
        <v>212</v>
      </c>
      <c r="E104" s="37">
        <v>0.01</v>
      </c>
      <c r="F104" s="27" t="str">
        <f>IFERROR(_xlfn.XLOOKUP(RecipeCostCalculator[[#This Row],[USED INGREDIENTS]],Ingredients[INGREDIENTS],Ingredients[UNIT],,0),"")</f>
        <v>kg.</v>
      </c>
      <c r="G104" s="29">
        <f>IFERROR(_xlfn.XLOOKUP(RecipeCostCalculator[[#This Row],[USED INGREDIENTS]],Ingredients[INGREDIENTS],Ingredients[PURCHASING PRICE],,0),"")</f>
        <v>3.7050000000000005</v>
      </c>
      <c r="H104" s="29">
        <f>IFERROR(RecipeCostCalculator[[#This Row],[INGREDIENTS PURCHASING PRICE]]*RecipeCostCalculator[[#This Row],[USED WEIGHT]],"0")</f>
        <v>3.7050000000000007E-2</v>
      </c>
    </row>
    <row r="105" spans="1:8" ht="15" customHeight="1">
      <c r="A105" s="27">
        <f>IF(RecipeCostCalculator[[#This Row],[READY PRODUCT]]=B104,A104,A104+1)</f>
        <v>9</v>
      </c>
      <c r="B105" s="28" t="s">
        <v>196</v>
      </c>
      <c r="C105" s="36">
        <v>1</v>
      </c>
      <c r="D105" s="28" t="s">
        <v>263</v>
      </c>
      <c r="E105" s="37">
        <v>0.02</v>
      </c>
      <c r="F105" s="27" t="str">
        <f>IFERROR(_xlfn.XLOOKUP(RecipeCostCalculator[[#This Row],[USED INGREDIENTS]],Ingredients[INGREDIENTS],Ingredients[UNIT],,0),"")</f>
        <v>kg.</v>
      </c>
      <c r="G105" s="29">
        <f>IFERROR(_xlfn.XLOOKUP(RecipeCostCalculator[[#This Row],[USED INGREDIENTS]],Ingredients[INGREDIENTS],Ingredients[PURCHASING PRICE],,0),"")</f>
        <v>0.84719999999999995</v>
      </c>
      <c r="H105" s="29">
        <f>IFERROR(RecipeCostCalculator[[#This Row],[INGREDIENTS PURCHASING PRICE]]*RecipeCostCalculator[[#This Row],[USED WEIGHT]],"0")</f>
        <v>1.6944000000000001E-2</v>
      </c>
    </row>
    <row r="106" spans="1:8" ht="15" customHeight="1">
      <c r="A106" s="27">
        <f>IF(RecipeCostCalculator[[#This Row],[READY PRODUCT]]=B105,A105,A105+1)</f>
        <v>9</v>
      </c>
      <c r="B106" s="28" t="s">
        <v>196</v>
      </c>
      <c r="C106" s="36">
        <v>1</v>
      </c>
      <c r="D106" s="28" t="s">
        <v>215</v>
      </c>
      <c r="E106" s="37">
        <v>0.02</v>
      </c>
      <c r="F106" s="27" t="str">
        <f>IFERROR(_xlfn.XLOOKUP(RecipeCostCalculator[[#This Row],[USED INGREDIENTS]],Ingredients[INGREDIENTS],Ingredients[UNIT],,0),"")</f>
        <v>kg.</v>
      </c>
      <c r="G106" s="29">
        <f>IFERROR(_xlfn.XLOOKUP(RecipeCostCalculator[[#This Row],[USED INGREDIENTS]],Ingredients[INGREDIENTS],Ingredients[PURCHASING PRICE],,0),"")</f>
        <v>2.348148148148149</v>
      </c>
      <c r="H106" s="29">
        <f>IFERROR(RecipeCostCalculator[[#This Row],[INGREDIENTS PURCHASING PRICE]]*RecipeCostCalculator[[#This Row],[USED WEIGHT]],"0")</f>
        <v>4.6962962962962984E-2</v>
      </c>
    </row>
    <row r="107" spans="1:8" ht="15" customHeight="1">
      <c r="A107" s="27">
        <f>IF(RecipeCostCalculator[[#This Row],[READY PRODUCT]]=B106,A106,A106+1)</f>
        <v>9</v>
      </c>
      <c r="B107" s="28" t="s">
        <v>196</v>
      </c>
      <c r="C107" s="36">
        <v>1</v>
      </c>
      <c r="D107" s="28" t="s">
        <v>274</v>
      </c>
      <c r="E107" s="37">
        <v>0.03</v>
      </c>
      <c r="F107" s="27" t="str">
        <f>IFERROR(_xlfn.XLOOKUP(RecipeCostCalculator[[#This Row],[USED INGREDIENTS]],Ingredients[INGREDIENTS],Ingredients[UNIT],,0),"")</f>
        <v>kg.</v>
      </c>
      <c r="G107" s="29">
        <f>IFERROR(_xlfn.XLOOKUP(RecipeCostCalculator[[#This Row],[USED INGREDIENTS]],Ingredients[INGREDIENTS],Ingredients[PURCHASING PRICE],,0),"")</f>
        <v>17</v>
      </c>
      <c r="H107" s="29">
        <f>IFERROR(RecipeCostCalculator[[#This Row],[INGREDIENTS PURCHASING PRICE]]*RecipeCostCalculator[[#This Row],[USED WEIGHT]],"0")</f>
        <v>0.51</v>
      </c>
    </row>
    <row r="108" spans="1:8" ht="15" customHeight="1">
      <c r="A108" s="27">
        <f>IF(RecipeCostCalculator[[#This Row],[READY PRODUCT]]=B107,A107,A107+1)</f>
        <v>9</v>
      </c>
      <c r="B108" s="28" t="s">
        <v>196</v>
      </c>
      <c r="C108" s="36">
        <v>1</v>
      </c>
      <c r="D108" s="28" t="s">
        <v>219</v>
      </c>
      <c r="E108" s="37">
        <v>0.04</v>
      </c>
      <c r="F108" s="27" t="str">
        <f>IFERROR(_xlfn.XLOOKUP(RecipeCostCalculator[[#This Row],[USED INGREDIENTS]],Ingredients[INGREDIENTS],Ingredients[UNIT],,0),"")</f>
        <v>kg.</v>
      </c>
      <c r="G108" s="29">
        <f>IFERROR(_xlfn.XLOOKUP(RecipeCostCalculator[[#This Row],[USED INGREDIENTS]],Ingredients[INGREDIENTS],Ingredients[PURCHASING PRICE],,0),"")</f>
        <v>3.2195</v>
      </c>
      <c r="H108" s="29">
        <f>IFERROR(RecipeCostCalculator[[#This Row],[INGREDIENTS PURCHASING PRICE]]*RecipeCostCalculator[[#This Row],[USED WEIGHT]],"0")</f>
        <v>0.12878000000000001</v>
      </c>
    </row>
    <row r="109" spans="1:8" ht="15" customHeight="1">
      <c r="A109" s="27">
        <f>IF(RecipeCostCalculator[[#This Row],[READY PRODUCT]]=B108,A108,A108+1)</f>
        <v>9</v>
      </c>
      <c r="B109" s="28" t="s">
        <v>196</v>
      </c>
      <c r="C109" s="36">
        <v>1</v>
      </c>
      <c r="D109" s="28" t="s">
        <v>227</v>
      </c>
      <c r="E109" s="37">
        <v>0.05</v>
      </c>
      <c r="F109" s="27" t="str">
        <f>IFERROR(_xlfn.XLOOKUP(RecipeCostCalculator[[#This Row],[USED INGREDIENTS]],Ingredients[INGREDIENTS],Ingredients[UNIT],,0),"")</f>
        <v>kg.</v>
      </c>
      <c r="G109" s="29">
        <f>IFERROR(_xlfn.XLOOKUP(RecipeCostCalculator[[#This Row],[USED INGREDIENTS]],Ingredients[INGREDIENTS],Ingredients[PURCHASING PRICE],,0),"")</f>
        <v>3.584090909090909</v>
      </c>
      <c r="H109" s="29">
        <f>IFERROR(RecipeCostCalculator[[#This Row],[INGREDIENTS PURCHASING PRICE]]*RecipeCostCalculator[[#This Row],[USED WEIGHT]],"0")</f>
        <v>0.17920454545454545</v>
      </c>
    </row>
    <row r="110" spans="1:8" ht="15" customHeight="1">
      <c r="A110" s="27">
        <f>IF(RecipeCostCalculator[[#This Row],[READY PRODUCT]]=B109,A109,A109+1)</f>
        <v>9</v>
      </c>
      <c r="B110" s="28" t="s">
        <v>196</v>
      </c>
      <c r="C110" s="36">
        <v>1</v>
      </c>
      <c r="D110" s="28" t="s">
        <v>289</v>
      </c>
      <c r="E110" s="37">
        <v>0.01</v>
      </c>
      <c r="F110" s="27" t="str">
        <f>IFERROR(_xlfn.XLOOKUP(RecipeCostCalculator[[#This Row],[USED INGREDIENTS]],Ingredients[INGREDIENTS],Ingredients[UNIT],,0),"")</f>
        <v>kg.</v>
      </c>
      <c r="G110" s="29">
        <f>IFERROR(_xlfn.XLOOKUP(RecipeCostCalculator[[#This Row],[USED INGREDIENTS]],Ingredients[INGREDIENTS],Ingredients[PURCHASING PRICE],,0),"")</f>
        <v>1.324545454545454</v>
      </c>
      <c r="H110" s="29">
        <f>IFERROR(RecipeCostCalculator[[#This Row],[INGREDIENTS PURCHASING PRICE]]*RecipeCostCalculator[[#This Row],[USED WEIGHT]],"0")</f>
        <v>1.3245454545454541E-2</v>
      </c>
    </row>
    <row r="111" spans="1:8" ht="15" customHeight="1">
      <c r="A111" s="27">
        <f>IF(RecipeCostCalculator[[#This Row],[READY PRODUCT]]=B110,A110,A110+1)</f>
        <v>9</v>
      </c>
      <c r="B111" s="28" t="s">
        <v>196</v>
      </c>
      <c r="C111" s="36">
        <v>1</v>
      </c>
      <c r="D111" s="28" t="s">
        <v>237</v>
      </c>
      <c r="E111" s="37">
        <v>0.03</v>
      </c>
      <c r="F111" s="27" t="str">
        <f>IFERROR(_xlfn.XLOOKUP(RecipeCostCalculator[[#This Row],[USED INGREDIENTS]],Ingredients[INGREDIENTS],Ingredients[UNIT],,0),"")</f>
        <v>kg.</v>
      </c>
      <c r="G111" s="29">
        <f>IFERROR(_xlfn.XLOOKUP(RecipeCostCalculator[[#This Row],[USED INGREDIENTS]],Ingredients[INGREDIENTS],Ingredients[PURCHASING PRICE],,0),"")</f>
        <v>2.5729411764705894</v>
      </c>
      <c r="H111" s="29">
        <f>IFERROR(RecipeCostCalculator[[#This Row],[INGREDIENTS PURCHASING PRICE]]*RecipeCostCalculator[[#This Row],[USED WEIGHT]],"0")</f>
        <v>7.7188235294117682E-2</v>
      </c>
    </row>
    <row r="112" spans="1:8" ht="15" customHeight="1">
      <c r="A112" s="27">
        <f>IF(RecipeCostCalculator[[#This Row],[READY PRODUCT]]=B111,A111,A111+1)</f>
        <v>9</v>
      </c>
      <c r="B112" s="28" t="s">
        <v>196</v>
      </c>
      <c r="C112" s="36">
        <v>1</v>
      </c>
      <c r="D112" s="28" t="s">
        <v>301</v>
      </c>
      <c r="E112" s="37">
        <v>0.01</v>
      </c>
      <c r="F112" s="27" t="str">
        <f>IFERROR(_xlfn.XLOOKUP(RecipeCostCalculator[[#This Row],[USED INGREDIENTS]],Ingredients[INGREDIENTS],Ingredients[UNIT],,0),"")</f>
        <v>Litre</v>
      </c>
      <c r="G112" s="29">
        <f>IFERROR(_xlfn.XLOOKUP(RecipeCostCalculator[[#This Row],[USED INGREDIENTS]],Ingredients[INGREDIENTS],Ingredients[PURCHASING PRICE],,0),"")</f>
        <v>3.1348333333333325</v>
      </c>
      <c r="H112" s="29">
        <f>IFERROR(RecipeCostCalculator[[#This Row],[INGREDIENTS PURCHASING PRICE]]*RecipeCostCalculator[[#This Row],[USED WEIGHT]],"0")</f>
        <v>3.1348333333333325E-2</v>
      </c>
    </row>
    <row r="113" spans="1:8" ht="15" customHeight="1">
      <c r="A113" s="27">
        <f>IF(RecipeCostCalculator[[#This Row],[READY PRODUCT]]=B112,A112,A112+1)</f>
        <v>9</v>
      </c>
      <c r="B113" s="28" t="s">
        <v>196</v>
      </c>
      <c r="C113" s="36">
        <v>1</v>
      </c>
      <c r="D113" s="28" t="s">
        <v>239</v>
      </c>
      <c r="E113" s="37">
        <v>0.01</v>
      </c>
      <c r="F113" s="27" t="str">
        <f>IFERROR(_xlfn.XLOOKUP(RecipeCostCalculator[[#This Row],[USED INGREDIENTS]],Ingredients[INGREDIENTS],Ingredients[UNIT],,0),"")</f>
        <v>Litre</v>
      </c>
      <c r="G113" s="29">
        <f>IFERROR(_xlfn.XLOOKUP(RecipeCostCalculator[[#This Row],[USED INGREDIENTS]],Ingredients[INGREDIENTS],Ingredients[PURCHASING PRICE],,0),"")</f>
        <v>6.5</v>
      </c>
      <c r="H113" s="29">
        <f>IFERROR(RecipeCostCalculator[[#This Row],[INGREDIENTS PURCHASING PRICE]]*RecipeCostCalculator[[#This Row],[USED WEIGHT]],"0")</f>
        <v>6.5000000000000002E-2</v>
      </c>
    </row>
    <row r="114" spans="1:8" ht="15" customHeight="1">
      <c r="A114" s="27">
        <f>IF(RecipeCostCalculator[[#This Row],[READY PRODUCT]]=B113,A113,A113+1)</f>
        <v>9</v>
      </c>
      <c r="B114" s="28" t="s">
        <v>196</v>
      </c>
      <c r="C114" s="36">
        <v>1</v>
      </c>
      <c r="D114" s="28" t="s">
        <v>166</v>
      </c>
      <c r="E114" s="37">
        <v>0.01</v>
      </c>
      <c r="F114" s="27" t="str">
        <f>IFERROR(_xlfn.XLOOKUP(RecipeCostCalculator[[#This Row],[USED INGREDIENTS]],Ingredients[INGREDIENTS],Ingredients[UNIT],,0),"")</f>
        <v>Piece/s</v>
      </c>
      <c r="G114" s="29">
        <f>IFERROR(_xlfn.XLOOKUP(RecipeCostCalculator[[#This Row],[USED INGREDIENTS]],Ingredients[INGREDIENTS],Ingredients[PURCHASING PRICE],,0),"")</f>
        <v>0</v>
      </c>
      <c r="H114" s="29">
        <f>IFERROR(RecipeCostCalculator[[#This Row],[INGREDIENTS PURCHASING PRICE]]*RecipeCostCalculator[[#This Row],[USED WEIGHT]],"0")</f>
        <v>0</v>
      </c>
    </row>
    <row r="115" spans="1:8" ht="15" customHeight="1">
      <c r="A115" s="27">
        <f>IF(RecipeCostCalculator[[#This Row],[READY PRODUCT]]=B114,A114,A114+1)</f>
        <v>10</v>
      </c>
      <c r="B115" s="28" t="s">
        <v>182</v>
      </c>
      <c r="C115" s="36">
        <v>1</v>
      </c>
      <c r="D115" s="28" t="s">
        <v>205</v>
      </c>
      <c r="E115" s="37">
        <v>3.0000000000000001E-3</v>
      </c>
      <c r="F115" s="27" t="str">
        <f>IFERROR(_xlfn.XLOOKUP(RecipeCostCalculator[[#This Row],[USED INGREDIENTS]],Ingredients[INGREDIENTS],Ingredients[UNIT],,0),"")</f>
        <v>kg.</v>
      </c>
      <c r="G115" s="29">
        <f>IFERROR(_xlfn.XLOOKUP(RecipeCostCalculator[[#This Row],[USED INGREDIENTS]],Ingredients[INGREDIENTS],Ingredients[PURCHASING PRICE],,0),"")</f>
        <v>0.44000000000000011</v>
      </c>
      <c r="H115" s="29">
        <f>IFERROR(RecipeCostCalculator[[#This Row],[INGREDIENTS PURCHASING PRICE]]*RecipeCostCalculator[[#This Row],[USED WEIGHT]],"0")</f>
        <v>1.3200000000000004E-3</v>
      </c>
    </row>
    <row r="116" spans="1:8" ht="15" customHeight="1">
      <c r="A116" s="27">
        <f>IF(RecipeCostCalculator[[#This Row],[READY PRODUCT]]=B115,A115,A115+1)</f>
        <v>10</v>
      </c>
      <c r="B116" s="28" t="s">
        <v>182</v>
      </c>
      <c r="C116" s="36">
        <v>1</v>
      </c>
      <c r="D116" s="28" t="s">
        <v>254</v>
      </c>
      <c r="E116" s="37">
        <v>0.2</v>
      </c>
      <c r="F116" s="27" t="str">
        <f>IFERROR(_xlfn.XLOOKUP(RecipeCostCalculator[[#This Row],[USED INGREDIENTS]],Ingredients[INGREDIENTS],Ingredients[UNIT],,0),"")</f>
        <v>kg.</v>
      </c>
      <c r="G116" s="29">
        <f>IFERROR(_xlfn.XLOOKUP(RecipeCostCalculator[[#This Row],[USED INGREDIENTS]],Ingredients[INGREDIENTS],Ingredients[PURCHASING PRICE],,0),"")</f>
        <v>3.1</v>
      </c>
      <c r="H116" s="29">
        <f>IFERROR(RecipeCostCalculator[[#This Row],[INGREDIENTS PURCHASING PRICE]]*RecipeCostCalculator[[#This Row],[USED WEIGHT]],"0")</f>
        <v>0.62000000000000011</v>
      </c>
    </row>
    <row r="117" spans="1:8" ht="15" customHeight="1">
      <c r="A117" s="27">
        <f>IF(RecipeCostCalculator[[#This Row],[READY PRODUCT]]=B116,A116,A116+1)</f>
        <v>10</v>
      </c>
      <c r="B117" s="28" t="s">
        <v>182</v>
      </c>
      <c r="C117" s="36">
        <v>1</v>
      </c>
      <c r="D117" s="28" t="s">
        <v>212</v>
      </c>
      <c r="E117" s="37">
        <v>0.03</v>
      </c>
      <c r="F117" s="27" t="str">
        <f>IFERROR(_xlfn.XLOOKUP(RecipeCostCalculator[[#This Row],[USED INGREDIENTS]],Ingredients[INGREDIENTS],Ingredients[UNIT],,0),"")</f>
        <v>kg.</v>
      </c>
      <c r="G117" s="29">
        <f>IFERROR(_xlfn.XLOOKUP(RecipeCostCalculator[[#This Row],[USED INGREDIENTS]],Ingredients[INGREDIENTS],Ingredients[PURCHASING PRICE],,0),"")</f>
        <v>3.7050000000000005</v>
      </c>
      <c r="H117" s="29">
        <f>IFERROR(RecipeCostCalculator[[#This Row],[INGREDIENTS PURCHASING PRICE]]*RecipeCostCalculator[[#This Row],[USED WEIGHT]],"0")</f>
        <v>0.11115000000000001</v>
      </c>
    </row>
    <row r="118" spans="1:8" ht="15" customHeight="1">
      <c r="A118" s="27">
        <f>IF(RecipeCostCalculator[[#This Row],[READY PRODUCT]]=B117,A117,A117+1)</f>
        <v>10</v>
      </c>
      <c r="B118" s="28" t="s">
        <v>182</v>
      </c>
      <c r="C118" s="36">
        <v>1</v>
      </c>
      <c r="D118" s="28" t="s">
        <v>215</v>
      </c>
      <c r="E118" s="37">
        <v>0.03</v>
      </c>
      <c r="F118" s="27" t="str">
        <f>IFERROR(_xlfn.XLOOKUP(RecipeCostCalculator[[#This Row],[USED INGREDIENTS]],Ingredients[INGREDIENTS],Ingredients[UNIT],,0),"")</f>
        <v>kg.</v>
      </c>
      <c r="G118" s="29">
        <f>IFERROR(_xlfn.XLOOKUP(RecipeCostCalculator[[#This Row],[USED INGREDIENTS]],Ingredients[INGREDIENTS],Ingredients[PURCHASING PRICE],,0),"")</f>
        <v>2.348148148148149</v>
      </c>
      <c r="H118" s="29">
        <f>IFERROR(RecipeCostCalculator[[#This Row],[INGREDIENTS PURCHASING PRICE]]*RecipeCostCalculator[[#This Row],[USED WEIGHT]],"0")</f>
        <v>7.0444444444444462E-2</v>
      </c>
    </row>
    <row r="119" spans="1:8" ht="15" customHeight="1">
      <c r="A119" s="27">
        <f>IF(RecipeCostCalculator[[#This Row],[READY PRODUCT]]=B118,A118,A118+1)</f>
        <v>10</v>
      </c>
      <c r="B119" s="28" t="s">
        <v>182</v>
      </c>
      <c r="C119" s="36">
        <v>1</v>
      </c>
      <c r="D119" s="28" t="s">
        <v>273</v>
      </c>
      <c r="E119" s="37">
        <v>0.05</v>
      </c>
      <c r="F119" s="27" t="str">
        <f>IFERROR(_xlfn.XLOOKUP(RecipeCostCalculator[[#This Row],[USED INGREDIENTS]],Ingredients[INGREDIENTS],Ingredients[UNIT],,0),"")</f>
        <v>kg.</v>
      </c>
      <c r="G119" s="29">
        <f>IFERROR(_xlfn.XLOOKUP(RecipeCostCalculator[[#This Row],[USED INGREDIENTS]],Ingredients[INGREDIENTS],Ingredients[PURCHASING PRICE],,0),"")</f>
        <v>2.4314285714285715</v>
      </c>
      <c r="H119" s="29">
        <f>IFERROR(RecipeCostCalculator[[#This Row],[INGREDIENTS PURCHASING PRICE]]*RecipeCostCalculator[[#This Row],[USED WEIGHT]],"0")</f>
        <v>0.12157142857142858</v>
      </c>
    </row>
    <row r="120" spans="1:8" ht="15" customHeight="1">
      <c r="A120" s="27">
        <f>IF(RecipeCostCalculator[[#This Row],[READY PRODUCT]]=B119,A119,A119+1)</f>
        <v>10</v>
      </c>
      <c r="B120" s="28" t="s">
        <v>182</v>
      </c>
      <c r="C120" s="36">
        <v>1</v>
      </c>
      <c r="D120" s="28" t="s">
        <v>280</v>
      </c>
      <c r="E120" s="37">
        <v>3.0000000000000001E-3</v>
      </c>
      <c r="F120" s="27" t="str">
        <f>IFERROR(_xlfn.XLOOKUP(RecipeCostCalculator[[#This Row],[USED INGREDIENTS]],Ingredients[INGREDIENTS],Ingredients[UNIT],,0),"")</f>
        <v>kg.</v>
      </c>
      <c r="G120" s="29">
        <f>IFERROR(_xlfn.XLOOKUP(RecipeCostCalculator[[#This Row],[USED INGREDIENTS]],Ingredients[INGREDIENTS],Ingredients[PURCHASING PRICE],,0),"")</f>
        <v>5.3341176470588243</v>
      </c>
      <c r="H120" s="29">
        <f>IFERROR(RecipeCostCalculator[[#This Row],[INGREDIENTS PURCHASING PRICE]]*RecipeCostCalculator[[#This Row],[USED WEIGHT]],"0")</f>
        <v>1.6002352941176474E-2</v>
      </c>
    </row>
    <row r="121" spans="1:8" ht="15" customHeight="1">
      <c r="A121" s="27">
        <f>IF(RecipeCostCalculator[[#This Row],[READY PRODUCT]]=B120,A120,A120+1)</f>
        <v>10</v>
      </c>
      <c r="B121" s="28" t="s">
        <v>182</v>
      </c>
      <c r="C121" s="36">
        <v>1</v>
      </c>
      <c r="D121" s="28" t="s">
        <v>295</v>
      </c>
      <c r="E121" s="37">
        <v>0.5</v>
      </c>
      <c r="F121" s="27" t="str">
        <f>IFERROR(_xlfn.XLOOKUP(RecipeCostCalculator[[#This Row],[USED INGREDIENTS]],Ingredients[INGREDIENTS],Ingredients[UNIT],,0),"")</f>
        <v>kg.</v>
      </c>
      <c r="G121" s="29">
        <f>IFERROR(_xlfn.XLOOKUP(RecipeCostCalculator[[#This Row],[USED INGREDIENTS]],Ingredients[INGREDIENTS],Ingredients[PURCHASING PRICE],,0),"")</f>
        <v>3.9899999999999998</v>
      </c>
      <c r="H121" s="29">
        <f>IFERROR(RecipeCostCalculator[[#This Row],[INGREDIENTS PURCHASING PRICE]]*RecipeCostCalculator[[#This Row],[USED WEIGHT]],"0")</f>
        <v>1.9949999999999999</v>
      </c>
    </row>
    <row r="122" spans="1:8" ht="15" customHeight="1">
      <c r="A122" s="27">
        <f>IF(RecipeCostCalculator[[#This Row],[READY PRODUCT]]=B121,A121,A121+1)</f>
        <v>10</v>
      </c>
      <c r="B122" s="28" t="s">
        <v>182</v>
      </c>
      <c r="C122" s="36">
        <v>1</v>
      </c>
      <c r="D122" s="28" t="s">
        <v>297</v>
      </c>
      <c r="E122" s="37">
        <v>0.01</v>
      </c>
      <c r="F122" s="27" t="str">
        <f>IFERROR(_xlfn.XLOOKUP(RecipeCostCalculator[[#This Row],[USED INGREDIENTS]],Ingredients[INGREDIENTS],Ingredients[UNIT],,0),"")</f>
        <v>kg.</v>
      </c>
      <c r="G122" s="29">
        <f>IFERROR(_xlfn.XLOOKUP(RecipeCostCalculator[[#This Row],[USED INGREDIENTS]],Ingredients[INGREDIENTS],Ingredients[PURCHASING PRICE],,0),"")</f>
        <v>0.6</v>
      </c>
      <c r="H122" s="29">
        <f>IFERROR(RecipeCostCalculator[[#This Row],[INGREDIENTS PURCHASING PRICE]]*RecipeCostCalculator[[#This Row],[USED WEIGHT]],"0")</f>
        <v>6.0000000000000001E-3</v>
      </c>
    </row>
    <row r="123" spans="1:8" ht="15" customHeight="1">
      <c r="A123" s="27">
        <f>IF(RecipeCostCalculator[[#This Row],[READY PRODUCT]]=B122,A122,A122+1)</f>
        <v>10</v>
      </c>
      <c r="B123" s="28" t="s">
        <v>182</v>
      </c>
      <c r="C123" s="36">
        <v>1</v>
      </c>
      <c r="D123" s="28" t="s">
        <v>302</v>
      </c>
      <c r="E123" s="37">
        <v>0.03</v>
      </c>
      <c r="F123" s="27" t="str">
        <f>IFERROR(_xlfn.XLOOKUP(RecipeCostCalculator[[#This Row],[USED INGREDIENTS]],Ingredients[INGREDIENTS],Ingredients[UNIT],,0),"")</f>
        <v>Litre</v>
      </c>
      <c r="G123" s="29">
        <f>IFERROR(_xlfn.XLOOKUP(RecipeCostCalculator[[#This Row],[USED INGREDIENTS]],Ingredients[INGREDIENTS],Ingredients[PURCHASING PRICE],,0),"")</f>
        <v>1.0385714285714285</v>
      </c>
      <c r="H123" s="29">
        <f>IFERROR(RecipeCostCalculator[[#This Row],[INGREDIENTS PURCHASING PRICE]]*RecipeCostCalculator[[#This Row],[USED WEIGHT]],"0")</f>
        <v>3.1157142857142852E-2</v>
      </c>
    </row>
    <row r="124" spans="1:8" ht="15" customHeight="1">
      <c r="A124" s="27">
        <f>IF(RecipeCostCalculator[[#This Row],[READY PRODUCT]]=B123,A123,A123+1)</f>
        <v>10</v>
      </c>
      <c r="B124" s="28" t="s">
        <v>182</v>
      </c>
      <c r="C124" s="36">
        <v>1</v>
      </c>
      <c r="D124" s="28" t="s">
        <v>243</v>
      </c>
      <c r="E124" s="37">
        <v>2</v>
      </c>
      <c r="F124" s="27" t="str">
        <f>IFERROR(_xlfn.XLOOKUP(RecipeCostCalculator[[#This Row],[USED INGREDIENTS]],Ingredients[INGREDIENTS],Ingredients[UNIT],,0),"")</f>
        <v>Piece/s</v>
      </c>
      <c r="G124" s="29">
        <f>IFERROR(_xlfn.XLOOKUP(RecipeCostCalculator[[#This Row],[USED INGREDIENTS]],Ingredients[INGREDIENTS],Ingredients[PURCHASING PRICE],,0),"")</f>
        <v>0.14552631578947378</v>
      </c>
      <c r="H124" s="29">
        <f>IFERROR(RecipeCostCalculator[[#This Row],[INGREDIENTS PURCHASING PRICE]]*RecipeCostCalculator[[#This Row],[USED WEIGHT]],"0")</f>
        <v>0.29105263157894756</v>
      </c>
    </row>
    <row r="125" spans="1:8" ht="15" customHeight="1">
      <c r="A125" s="27">
        <f>IF(RecipeCostCalculator[[#This Row],[READY PRODUCT]]=B124,A124,A124+1)</f>
        <v>11</v>
      </c>
      <c r="B125" s="28" t="s">
        <v>183</v>
      </c>
      <c r="C125" s="36">
        <v>1</v>
      </c>
      <c r="D125" s="28" t="s">
        <v>205</v>
      </c>
      <c r="E125" s="37">
        <v>3.0000000000000001E-3</v>
      </c>
      <c r="F125" s="27" t="str">
        <f>IFERROR(_xlfn.XLOOKUP(RecipeCostCalculator[[#This Row],[USED INGREDIENTS]],Ingredients[INGREDIENTS],Ingredients[UNIT],,0),"")</f>
        <v>kg.</v>
      </c>
      <c r="G125" s="29">
        <f>IFERROR(_xlfn.XLOOKUP(RecipeCostCalculator[[#This Row],[USED INGREDIENTS]],Ingredients[INGREDIENTS],Ingredients[PURCHASING PRICE],,0),"")</f>
        <v>0.44000000000000011</v>
      </c>
      <c r="H125" s="29">
        <f>IFERROR(RecipeCostCalculator[[#This Row],[INGREDIENTS PURCHASING PRICE]]*RecipeCostCalculator[[#This Row],[USED WEIGHT]],"0")</f>
        <v>1.3200000000000004E-3</v>
      </c>
    </row>
    <row r="126" spans="1:8" ht="15" customHeight="1">
      <c r="A126" s="27">
        <f>IF(RecipeCostCalculator[[#This Row],[READY PRODUCT]]=B125,A125,A125+1)</f>
        <v>11</v>
      </c>
      <c r="B126" s="28" t="s">
        <v>183</v>
      </c>
      <c r="C126" s="36">
        <v>1</v>
      </c>
      <c r="D126" s="28" t="s">
        <v>254</v>
      </c>
      <c r="E126" s="37">
        <v>0.2</v>
      </c>
      <c r="F126" s="27" t="str">
        <f>IFERROR(_xlfn.XLOOKUP(RecipeCostCalculator[[#This Row],[USED INGREDIENTS]],Ingredients[INGREDIENTS],Ingredients[UNIT],,0),"")</f>
        <v>kg.</v>
      </c>
      <c r="G126" s="29">
        <f>IFERROR(_xlfn.XLOOKUP(RecipeCostCalculator[[#This Row],[USED INGREDIENTS]],Ingredients[INGREDIENTS],Ingredients[PURCHASING PRICE],,0),"")</f>
        <v>3.1</v>
      </c>
      <c r="H126" s="29">
        <f>IFERROR(RecipeCostCalculator[[#This Row],[INGREDIENTS PURCHASING PRICE]]*RecipeCostCalculator[[#This Row],[USED WEIGHT]],"0")</f>
        <v>0.62000000000000011</v>
      </c>
    </row>
    <row r="127" spans="1:8" ht="15" customHeight="1">
      <c r="A127" s="27">
        <f>IF(RecipeCostCalculator[[#This Row],[READY PRODUCT]]=B126,A126,A126+1)</f>
        <v>11</v>
      </c>
      <c r="B127" s="28" t="s">
        <v>183</v>
      </c>
      <c r="C127" s="36">
        <v>1</v>
      </c>
      <c r="D127" s="28" t="s">
        <v>258</v>
      </c>
      <c r="E127" s="37">
        <v>2.5000000000000001E-2</v>
      </c>
      <c r="F127" s="27" t="str">
        <f>IFERROR(_xlfn.XLOOKUP(RecipeCostCalculator[[#This Row],[USED INGREDIENTS]],Ingredients[INGREDIENTS],Ingredients[UNIT],,0),"")</f>
        <v>kg.</v>
      </c>
      <c r="G127" s="29">
        <f>IFERROR(_xlfn.XLOOKUP(RecipeCostCalculator[[#This Row],[USED INGREDIENTS]],Ingredients[INGREDIENTS],Ingredients[PURCHASING PRICE],,0),"")</f>
        <v>26</v>
      </c>
      <c r="H127" s="29">
        <f>IFERROR(RecipeCostCalculator[[#This Row],[INGREDIENTS PURCHASING PRICE]]*RecipeCostCalculator[[#This Row],[USED WEIGHT]],"0")</f>
        <v>0.65</v>
      </c>
    </row>
    <row r="128" spans="1:8" ht="15" customHeight="1">
      <c r="A128" s="27">
        <f>IF(RecipeCostCalculator[[#This Row],[READY PRODUCT]]=B127,A127,A127+1)</f>
        <v>11</v>
      </c>
      <c r="B128" s="28" t="s">
        <v>183</v>
      </c>
      <c r="C128" s="36">
        <v>1</v>
      </c>
      <c r="D128" s="28" t="s">
        <v>212</v>
      </c>
      <c r="E128" s="37">
        <v>0.03</v>
      </c>
      <c r="F128" s="27" t="str">
        <f>IFERROR(_xlfn.XLOOKUP(RecipeCostCalculator[[#This Row],[USED INGREDIENTS]],Ingredients[INGREDIENTS],Ingredients[UNIT],,0),"")</f>
        <v>kg.</v>
      </c>
      <c r="G128" s="29">
        <f>IFERROR(_xlfn.XLOOKUP(RecipeCostCalculator[[#This Row],[USED INGREDIENTS]],Ingredients[INGREDIENTS],Ingredients[PURCHASING PRICE],,0),"")</f>
        <v>3.7050000000000005</v>
      </c>
      <c r="H128" s="29">
        <f>IFERROR(RecipeCostCalculator[[#This Row],[INGREDIENTS PURCHASING PRICE]]*RecipeCostCalculator[[#This Row],[USED WEIGHT]],"0")</f>
        <v>0.11115000000000001</v>
      </c>
    </row>
    <row r="129" spans="1:8" ht="15" customHeight="1">
      <c r="A129" s="27">
        <f>IF(RecipeCostCalculator[[#This Row],[READY PRODUCT]]=B128,A128,A128+1)</f>
        <v>11</v>
      </c>
      <c r="B129" s="28" t="s">
        <v>183</v>
      </c>
      <c r="C129" s="36">
        <v>1</v>
      </c>
      <c r="D129" s="28" t="s">
        <v>215</v>
      </c>
      <c r="E129" s="37">
        <v>0.03</v>
      </c>
      <c r="F129" s="27" t="str">
        <f>IFERROR(_xlfn.XLOOKUP(RecipeCostCalculator[[#This Row],[USED INGREDIENTS]],Ingredients[INGREDIENTS],Ingredients[UNIT],,0),"")</f>
        <v>kg.</v>
      </c>
      <c r="G129" s="29">
        <f>IFERROR(_xlfn.XLOOKUP(RecipeCostCalculator[[#This Row],[USED INGREDIENTS]],Ingredients[INGREDIENTS],Ingredients[PURCHASING PRICE],,0),"")</f>
        <v>2.348148148148149</v>
      </c>
      <c r="H129" s="29">
        <f>IFERROR(RecipeCostCalculator[[#This Row],[INGREDIENTS PURCHASING PRICE]]*RecipeCostCalculator[[#This Row],[USED WEIGHT]],"0")</f>
        <v>7.0444444444444462E-2</v>
      </c>
    </row>
    <row r="130" spans="1:8" ht="15" customHeight="1">
      <c r="A130" s="27">
        <f>IF(RecipeCostCalculator[[#This Row],[READY PRODUCT]]=B129,A129,A129+1)</f>
        <v>11</v>
      </c>
      <c r="B130" s="28" t="s">
        <v>183</v>
      </c>
      <c r="C130" s="36">
        <v>1</v>
      </c>
      <c r="D130" s="28" t="s">
        <v>273</v>
      </c>
      <c r="E130" s="37">
        <v>2.5000000000000001E-2</v>
      </c>
      <c r="F130" s="27" t="str">
        <f>IFERROR(_xlfn.XLOOKUP(RecipeCostCalculator[[#This Row],[USED INGREDIENTS]],Ingredients[INGREDIENTS],Ingredients[UNIT],,0),"")</f>
        <v>kg.</v>
      </c>
      <c r="G130" s="29">
        <f>IFERROR(_xlfn.XLOOKUP(RecipeCostCalculator[[#This Row],[USED INGREDIENTS]],Ingredients[INGREDIENTS],Ingredients[PURCHASING PRICE],,0),"")</f>
        <v>2.4314285714285715</v>
      </c>
      <c r="H130" s="29">
        <f>IFERROR(RecipeCostCalculator[[#This Row],[INGREDIENTS PURCHASING PRICE]]*RecipeCostCalculator[[#This Row],[USED WEIGHT]],"0")</f>
        <v>6.078571428571429E-2</v>
      </c>
    </row>
    <row r="131" spans="1:8" ht="15" customHeight="1">
      <c r="A131" s="27">
        <f>IF(RecipeCostCalculator[[#This Row],[READY PRODUCT]]=B130,A130,A130+1)</f>
        <v>11</v>
      </c>
      <c r="B131" s="28" t="s">
        <v>183</v>
      </c>
      <c r="C131" s="36">
        <v>1</v>
      </c>
      <c r="D131" s="28" t="s">
        <v>274</v>
      </c>
      <c r="E131" s="37">
        <v>0.03</v>
      </c>
      <c r="F131" s="27" t="str">
        <f>IFERROR(_xlfn.XLOOKUP(RecipeCostCalculator[[#This Row],[USED INGREDIENTS]],Ingredients[INGREDIENTS],Ingredients[UNIT],,0),"")</f>
        <v>kg.</v>
      </c>
      <c r="G131" s="29">
        <f>IFERROR(_xlfn.XLOOKUP(RecipeCostCalculator[[#This Row],[USED INGREDIENTS]],Ingredients[INGREDIENTS],Ingredients[PURCHASING PRICE],,0),"")</f>
        <v>17</v>
      </c>
      <c r="H131" s="29">
        <f>IFERROR(RecipeCostCalculator[[#This Row],[INGREDIENTS PURCHASING PRICE]]*RecipeCostCalculator[[#This Row],[USED WEIGHT]],"0")</f>
        <v>0.51</v>
      </c>
    </row>
    <row r="132" spans="1:8" ht="15" customHeight="1">
      <c r="A132" s="27">
        <f>IF(RecipeCostCalculator[[#This Row],[READY PRODUCT]]=B131,A131,A131+1)</f>
        <v>11</v>
      </c>
      <c r="B132" s="28" t="s">
        <v>183</v>
      </c>
      <c r="C132" s="36">
        <v>1</v>
      </c>
      <c r="D132" s="28" t="s">
        <v>280</v>
      </c>
      <c r="E132" s="37">
        <v>3.0000000000000001E-3</v>
      </c>
      <c r="F132" s="27" t="str">
        <f>IFERROR(_xlfn.XLOOKUP(RecipeCostCalculator[[#This Row],[USED INGREDIENTS]],Ingredients[INGREDIENTS],Ingredients[UNIT],,0),"")</f>
        <v>kg.</v>
      </c>
      <c r="G132" s="29">
        <f>IFERROR(_xlfn.XLOOKUP(RecipeCostCalculator[[#This Row],[USED INGREDIENTS]],Ingredients[INGREDIENTS],Ingredients[PURCHASING PRICE],,0),"")</f>
        <v>5.3341176470588243</v>
      </c>
      <c r="H132" s="29">
        <f>IFERROR(RecipeCostCalculator[[#This Row],[INGREDIENTS PURCHASING PRICE]]*RecipeCostCalculator[[#This Row],[USED WEIGHT]],"0")</f>
        <v>1.6002352941176474E-2</v>
      </c>
    </row>
    <row r="133" spans="1:8" ht="15" customHeight="1">
      <c r="A133" s="27">
        <f>IF(RecipeCostCalculator[[#This Row],[READY PRODUCT]]=B132,A132,A132+1)</f>
        <v>11</v>
      </c>
      <c r="B133" s="28" t="s">
        <v>183</v>
      </c>
      <c r="C133" s="36">
        <v>1</v>
      </c>
      <c r="D133" s="28" t="s">
        <v>313</v>
      </c>
      <c r="E133" s="37">
        <v>0.15</v>
      </c>
      <c r="F133" s="27" t="str">
        <f>IFERROR(_xlfn.XLOOKUP(RecipeCostCalculator[[#This Row],[USED INGREDIENTS]],Ingredients[INGREDIENTS],Ingredients[UNIT],,0),"")</f>
        <v>kg.</v>
      </c>
      <c r="G133" s="29">
        <f>IFERROR(_xlfn.XLOOKUP(RecipeCostCalculator[[#This Row],[USED INGREDIENTS]],Ingredients[INGREDIENTS],Ingredients[PURCHASING PRICE],,0),"")</f>
        <v>6</v>
      </c>
      <c r="H133" s="29">
        <f>IFERROR(RecipeCostCalculator[[#This Row],[INGREDIENTS PURCHASING PRICE]]*RecipeCostCalculator[[#This Row],[USED WEIGHT]],"0")</f>
        <v>0.89999999999999991</v>
      </c>
    </row>
    <row r="134" spans="1:8" ht="15" customHeight="1">
      <c r="A134" s="27">
        <f>IF(RecipeCostCalculator[[#This Row],[READY PRODUCT]]=B133,A133,A133+1)</f>
        <v>11</v>
      </c>
      <c r="B134" s="28" t="s">
        <v>183</v>
      </c>
      <c r="C134" s="36">
        <v>1</v>
      </c>
      <c r="D134" s="28" t="s">
        <v>297</v>
      </c>
      <c r="E134" s="37">
        <v>0.01</v>
      </c>
      <c r="F134" s="27" t="str">
        <f>IFERROR(_xlfn.XLOOKUP(RecipeCostCalculator[[#This Row],[USED INGREDIENTS]],Ingredients[INGREDIENTS],Ingredients[UNIT],,0),"")</f>
        <v>kg.</v>
      </c>
      <c r="G134" s="29">
        <f>IFERROR(_xlfn.XLOOKUP(RecipeCostCalculator[[#This Row],[USED INGREDIENTS]],Ingredients[INGREDIENTS],Ingredients[PURCHASING PRICE],,0),"")</f>
        <v>0.6</v>
      </c>
      <c r="H134" s="29">
        <f>IFERROR(RecipeCostCalculator[[#This Row],[INGREDIENTS PURCHASING PRICE]]*RecipeCostCalculator[[#This Row],[USED WEIGHT]],"0")</f>
        <v>6.0000000000000001E-3</v>
      </c>
    </row>
    <row r="135" spans="1:8" ht="15" customHeight="1">
      <c r="A135" s="27">
        <f>IF(RecipeCostCalculator[[#This Row],[READY PRODUCT]]=B134,A134,A134+1)</f>
        <v>11</v>
      </c>
      <c r="B135" s="28" t="s">
        <v>183</v>
      </c>
      <c r="C135" s="36">
        <v>1</v>
      </c>
      <c r="D135" s="28" t="s">
        <v>302</v>
      </c>
      <c r="E135" s="37">
        <v>0.03</v>
      </c>
      <c r="F135" s="27" t="str">
        <f>IFERROR(_xlfn.XLOOKUP(RecipeCostCalculator[[#This Row],[USED INGREDIENTS]],Ingredients[INGREDIENTS],Ingredients[UNIT],,0),"")</f>
        <v>Litre</v>
      </c>
      <c r="G135" s="29">
        <f>IFERROR(_xlfn.XLOOKUP(RecipeCostCalculator[[#This Row],[USED INGREDIENTS]],Ingredients[INGREDIENTS],Ingredients[PURCHASING PRICE],,0),"")</f>
        <v>1.0385714285714285</v>
      </c>
      <c r="H135" s="29">
        <f>IFERROR(RecipeCostCalculator[[#This Row],[INGREDIENTS PURCHASING PRICE]]*RecipeCostCalculator[[#This Row],[USED WEIGHT]],"0")</f>
        <v>3.1157142857142852E-2</v>
      </c>
    </row>
    <row r="136" spans="1:8" ht="15" customHeight="1">
      <c r="A136" s="27">
        <f>IF(RecipeCostCalculator[[#This Row],[READY PRODUCT]]=B135,A135,A135+1)</f>
        <v>11</v>
      </c>
      <c r="B136" s="28" t="s">
        <v>183</v>
      </c>
      <c r="C136" s="36">
        <v>1</v>
      </c>
      <c r="D136" s="28" t="s">
        <v>243</v>
      </c>
      <c r="E136" s="37">
        <v>1</v>
      </c>
      <c r="F136" s="27" t="str">
        <f>IFERROR(_xlfn.XLOOKUP(RecipeCostCalculator[[#This Row],[USED INGREDIENTS]],Ingredients[INGREDIENTS],Ingredients[UNIT],,0),"")</f>
        <v>Piece/s</v>
      </c>
      <c r="G136" s="29">
        <f>IFERROR(_xlfn.XLOOKUP(RecipeCostCalculator[[#This Row],[USED INGREDIENTS]],Ingredients[INGREDIENTS],Ingredients[PURCHASING PRICE],,0),"")</f>
        <v>0.14552631578947378</v>
      </c>
      <c r="H136" s="29">
        <f>IFERROR(RecipeCostCalculator[[#This Row],[INGREDIENTS PURCHASING PRICE]]*RecipeCostCalculator[[#This Row],[USED WEIGHT]],"0")</f>
        <v>0.14552631578947378</v>
      </c>
    </row>
    <row r="137" spans="1:8" ht="15" customHeight="1">
      <c r="A137" s="27">
        <f>IF(RecipeCostCalculator[[#This Row],[READY PRODUCT]]=B136,A136,A136+1)</f>
        <v>12</v>
      </c>
      <c r="B137" s="28" t="s">
        <v>188</v>
      </c>
      <c r="C137" s="36">
        <v>1</v>
      </c>
      <c r="D137" s="28" t="s">
        <v>205</v>
      </c>
      <c r="E137" s="37">
        <v>3.0000000000000001E-3</v>
      </c>
      <c r="F137" s="27" t="str">
        <f>IFERROR(_xlfn.XLOOKUP(RecipeCostCalculator[[#This Row],[USED INGREDIENTS]],Ingredients[INGREDIENTS],Ingredients[UNIT],,0),"")</f>
        <v>kg.</v>
      </c>
      <c r="G137" s="29">
        <f>IFERROR(_xlfn.XLOOKUP(RecipeCostCalculator[[#This Row],[USED INGREDIENTS]],Ingredients[INGREDIENTS],Ingredients[PURCHASING PRICE],,0),"")</f>
        <v>0.44000000000000011</v>
      </c>
      <c r="H137" s="29">
        <f>IFERROR(RecipeCostCalculator[[#This Row],[INGREDIENTS PURCHASING PRICE]]*RecipeCostCalculator[[#This Row],[USED WEIGHT]],"0")</f>
        <v>1.3200000000000004E-3</v>
      </c>
    </row>
    <row r="138" spans="1:8" ht="15" customHeight="1">
      <c r="A138" s="27">
        <f>IF(RecipeCostCalculator[[#This Row],[READY PRODUCT]]=B137,A137,A137+1)</f>
        <v>12</v>
      </c>
      <c r="B138" s="28" t="s">
        <v>188</v>
      </c>
      <c r="C138" s="36">
        <v>1</v>
      </c>
      <c r="D138" s="28" t="s">
        <v>254</v>
      </c>
      <c r="E138" s="37">
        <v>0.2</v>
      </c>
      <c r="F138" s="27" t="str">
        <f>IFERROR(_xlfn.XLOOKUP(RecipeCostCalculator[[#This Row],[USED INGREDIENTS]],Ingredients[INGREDIENTS],Ingredients[UNIT],,0),"")</f>
        <v>kg.</v>
      </c>
      <c r="G138" s="29">
        <f>IFERROR(_xlfn.XLOOKUP(RecipeCostCalculator[[#This Row],[USED INGREDIENTS]],Ingredients[INGREDIENTS],Ingredients[PURCHASING PRICE],,0),"")</f>
        <v>3.1</v>
      </c>
      <c r="H138" s="29">
        <f>IFERROR(RecipeCostCalculator[[#This Row],[INGREDIENTS PURCHASING PRICE]]*RecipeCostCalculator[[#This Row],[USED WEIGHT]],"0")</f>
        <v>0.62000000000000011</v>
      </c>
    </row>
    <row r="139" spans="1:8" ht="15" customHeight="1">
      <c r="A139" s="27">
        <f>IF(RecipeCostCalculator[[#This Row],[READY PRODUCT]]=B138,A138,A138+1)</f>
        <v>12</v>
      </c>
      <c r="B139" s="28" t="s">
        <v>188</v>
      </c>
      <c r="C139" s="36">
        <v>1</v>
      </c>
      <c r="D139" s="28" t="s">
        <v>212</v>
      </c>
      <c r="E139" s="37">
        <v>0.03</v>
      </c>
      <c r="F139" s="27" t="str">
        <f>IFERROR(_xlfn.XLOOKUP(RecipeCostCalculator[[#This Row],[USED INGREDIENTS]],Ingredients[INGREDIENTS],Ingredients[UNIT],,0),"")</f>
        <v>kg.</v>
      </c>
      <c r="G139" s="29">
        <f>IFERROR(_xlfn.XLOOKUP(RecipeCostCalculator[[#This Row],[USED INGREDIENTS]],Ingredients[INGREDIENTS],Ingredients[PURCHASING PRICE],,0),"")</f>
        <v>3.7050000000000005</v>
      </c>
      <c r="H139" s="29">
        <f>IFERROR(RecipeCostCalculator[[#This Row],[INGREDIENTS PURCHASING PRICE]]*RecipeCostCalculator[[#This Row],[USED WEIGHT]],"0")</f>
        <v>0.11115000000000001</v>
      </c>
    </row>
    <row r="140" spans="1:8" ht="15" customHeight="1">
      <c r="A140" s="27">
        <f>IF(RecipeCostCalculator[[#This Row],[READY PRODUCT]]=B139,A139,A139+1)</f>
        <v>12</v>
      </c>
      <c r="B140" s="28" t="s">
        <v>188</v>
      </c>
      <c r="C140" s="36">
        <v>1</v>
      </c>
      <c r="D140" s="28" t="s">
        <v>215</v>
      </c>
      <c r="E140" s="37">
        <v>0.03</v>
      </c>
      <c r="F140" s="27" t="str">
        <f>IFERROR(_xlfn.XLOOKUP(RecipeCostCalculator[[#This Row],[USED INGREDIENTS]],Ingredients[INGREDIENTS],Ingredients[UNIT],,0),"")</f>
        <v>kg.</v>
      </c>
      <c r="G140" s="29">
        <f>IFERROR(_xlfn.XLOOKUP(RecipeCostCalculator[[#This Row],[USED INGREDIENTS]],Ingredients[INGREDIENTS],Ingredients[PURCHASING PRICE],,0),"")</f>
        <v>2.348148148148149</v>
      </c>
      <c r="H140" s="29">
        <f>IFERROR(RecipeCostCalculator[[#This Row],[INGREDIENTS PURCHASING PRICE]]*RecipeCostCalculator[[#This Row],[USED WEIGHT]],"0")</f>
        <v>7.0444444444444462E-2</v>
      </c>
    </row>
    <row r="141" spans="1:8" ht="15" customHeight="1">
      <c r="A141" s="27">
        <f>IF(RecipeCostCalculator[[#This Row],[READY PRODUCT]]=B140,A140,A140+1)</f>
        <v>12</v>
      </c>
      <c r="B141" s="28" t="s">
        <v>188</v>
      </c>
      <c r="C141" s="36">
        <v>1</v>
      </c>
      <c r="D141" s="28" t="s">
        <v>273</v>
      </c>
      <c r="E141" s="37">
        <v>2.5000000000000001E-2</v>
      </c>
      <c r="F141" s="27" t="str">
        <f>IFERROR(_xlfn.XLOOKUP(RecipeCostCalculator[[#This Row],[USED INGREDIENTS]],Ingredients[INGREDIENTS],Ingredients[UNIT],,0),"")</f>
        <v>kg.</v>
      </c>
      <c r="G141" s="29">
        <f>IFERROR(_xlfn.XLOOKUP(RecipeCostCalculator[[#This Row],[USED INGREDIENTS]],Ingredients[INGREDIENTS],Ingredients[PURCHASING PRICE],,0),"")</f>
        <v>2.4314285714285715</v>
      </c>
      <c r="H141" s="29">
        <f>IFERROR(RecipeCostCalculator[[#This Row],[INGREDIENTS PURCHASING PRICE]]*RecipeCostCalculator[[#This Row],[USED WEIGHT]],"0")</f>
        <v>6.078571428571429E-2</v>
      </c>
    </row>
    <row r="142" spans="1:8" ht="15" customHeight="1">
      <c r="A142" s="27">
        <f>IF(RecipeCostCalculator[[#This Row],[READY PRODUCT]]=B141,A141,A141+1)</f>
        <v>12</v>
      </c>
      <c r="B142" s="28" t="s">
        <v>188</v>
      </c>
      <c r="C142" s="36">
        <v>1</v>
      </c>
      <c r="D142" s="28" t="s">
        <v>274</v>
      </c>
      <c r="E142" s="37">
        <v>0.03</v>
      </c>
      <c r="F142" s="27" t="str">
        <f>IFERROR(_xlfn.XLOOKUP(RecipeCostCalculator[[#This Row],[USED INGREDIENTS]],Ingredients[INGREDIENTS],Ingredients[UNIT],,0),"")</f>
        <v>kg.</v>
      </c>
      <c r="G142" s="29">
        <f>IFERROR(_xlfn.XLOOKUP(RecipeCostCalculator[[#This Row],[USED INGREDIENTS]],Ingredients[INGREDIENTS],Ingredients[PURCHASING PRICE],,0),"")</f>
        <v>17</v>
      </c>
      <c r="H142" s="29">
        <f>IFERROR(RecipeCostCalculator[[#This Row],[INGREDIENTS PURCHASING PRICE]]*RecipeCostCalculator[[#This Row],[USED WEIGHT]],"0")</f>
        <v>0.51</v>
      </c>
    </row>
    <row r="143" spans="1:8" ht="15" customHeight="1">
      <c r="A143" s="27">
        <f>IF(RecipeCostCalculator[[#This Row],[READY PRODUCT]]=B142,A142,A142+1)</f>
        <v>12</v>
      </c>
      <c r="B143" s="28" t="s">
        <v>188</v>
      </c>
      <c r="C143" s="36">
        <v>1</v>
      </c>
      <c r="D143" s="28" t="s">
        <v>280</v>
      </c>
      <c r="E143" s="37">
        <v>3.0000000000000001E-3</v>
      </c>
      <c r="F143" s="27" t="str">
        <f>IFERROR(_xlfn.XLOOKUP(RecipeCostCalculator[[#This Row],[USED INGREDIENTS]],Ingredients[INGREDIENTS],Ingredients[UNIT],,0),"")</f>
        <v>kg.</v>
      </c>
      <c r="G143" s="29">
        <f>IFERROR(_xlfn.XLOOKUP(RecipeCostCalculator[[#This Row],[USED INGREDIENTS]],Ingredients[INGREDIENTS],Ingredients[PURCHASING PRICE],,0),"")</f>
        <v>5.3341176470588243</v>
      </c>
      <c r="H143" s="29">
        <f>IFERROR(RecipeCostCalculator[[#This Row],[INGREDIENTS PURCHASING PRICE]]*RecipeCostCalculator[[#This Row],[USED WEIGHT]],"0")</f>
        <v>1.6002352941176474E-2</v>
      </c>
    </row>
    <row r="144" spans="1:8" ht="15" customHeight="1">
      <c r="A144" s="27">
        <f>IF(RecipeCostCalculator[[#This Row],[READY PRODUCT]]=B143,A143,A143+1)</f>
        <v>12</v>
      </c>
      <c r="B144" s="28" t="s">
        <v>188</v>
      </c>
      <c r="C144" s="36">
        <v>1</v>
      </c>
      <c r="D144" s="28" t="s">
        <v>294</v>
      </c>
      <c r="E144" s="37">
        <v>0.05</v>
      </c>
      <c r="F144" s="27" t="str">
        <f>IFERROR(_xlfn.XLOOKUP(RecipeCostCalculator[[#This Row],[USED INGREDIENTS]],Ingredients[INGREDIENTS],Ingredients[UNIT],,0),"")</f>
        <v>kg.</v>
      </c>
      <c r="G144" s="29">
        <f>IFERROR(_xlfn.XLOOKUP(RecipeCostCalculator[[#This Row],[USED INGREDIENTS]],Ingredients[INGREDIENTS],Ingredients[PURCHASING PRICE],,0),"")</f>
        <v>2.6</v>
      </c>
      <c r="H144" s="29">
        <f>IFERROR(RecipeCostCalculator[[#This Row],[INGREDIENTS PURCHASING PRICE]]*RecipeCostCalculator[[#This Row],[USED WEIGHT]],"0")</f>
        <v>0.13</v>
      </c>
    </row>
    <row r="145" spans="1:8" ht="15" customHeight="1">
      <c r="A145" s="27">
        <f>IF(RecipeCostCalculator[[#This Row],[READY PRODUCT]]=B144,A144,A144+1)</f>
        <v>12</v>
      </c>
      <c r="B145" s="28" t="s">
        <v>188</v>
      </c>
      <c r="C145" s="36">
        <v>1</v>
      </c>
      <c r="D145" s="28" t="s">
        <v>313</v>
      </c>
      <c r="E145" s="37">
        <v>0.15</v>
      </c>
      <c r="F145" s="27" t="str">
        <f>IFERROR(_xlfn.XLOOKUP(RecipeCostCalculator[[#This Row],[USED INGREDIENTS]],Ingredients[INGREDIENTS],Ingredients[UNIT],,0),"")</f>
        <v>kg.</v>
      </c>
      <c r="G145" s="29">
        <f>IFERROR(_xlfn.XLOOKUP(RecipeCostCalculator[[#This Row],[USED INGREDIENTS]],Ingredients[INGREDIENTS],Ingredients[PURCHASING PRICE],,0),"")</f>
        <v>6</v>
      </c>
      <c r="H145" s="29">
        <f>IFERROR(RecipeCostCalculator[[#This Row],[INGREDIENTS PURCHASING PRICE]]*RecipeCostCalculator[[#This Row],[USED WEIGHT]],"0")</f>
        <v>0.89999999999999991</v>
      </c>
    </row>
    <row r="146" spans="1:8" ht="15" customHeight="1">
      <c r="A146" s="27">
        <f>IF(RecipeCostCalculator[[#This Row],[READY PRODUCT]]=B145,A145,A145+1)</f>
        <v>12</v>
      </c>
      <c r="B146" s="28" t="s">
        <v>188</v>
      </c>
      <c r="C146" s="36">
        <v>1</v>
      </c>
      <c r="D146" s="28" t="s">
        <v>297</v>
      </c>
      <c r="E146" s="37">
        <v>0.01</v>
      </c>
      <c r="F146" s="27" t="str">
        <f>IFERROR(_xlfn.XLOOKUP(RecipeCostCalculator[[#This Row],[USED INGREDIENTS]],Ingredients[INGREDIENTS],Ingredients[UNIT],,0),"")</f>
        <v>kg.</v>
      </c>
      <c r="G146" s="29">
        <f>IFERROR(_xlfn.XLOOKUP(RecipeCostCalculator[[#This Row],[USED INGREDIENTS]],Ingredients[INGREDIENTS],Ingredients[PURCHASING PRICE],,0),"")</f>
        <v>0.6</v>
      </c>
      <c r="H146" s="29">
        <f>IFERROR(RecipeCostCalculator[[#This Row],[INGREDIENTS PURCHASING PRICE]]*RecipeCostCalculator[[#This Row],[USED WEIGHT]],"0")</f>
        <v>6.0000000000000001E-3</v>
      </c>
    </row>
    <row r="147" spans="1:8" ht="15" customHeight="1">
      <c r="A147" s="27">
        <f>IF(RecipeCostCalculator[[#This Row],[READY PRODUCT]]=B146,A146,A146+1)</f>
        <v>12</v>
      </c>
      <c r="B147" s="28" t="s">
        <v>188</v>
      </c>
      <c r="C147" s="36">
        <v>1</v>
      </c>
      <c r="D147" s="28" t="s">
        <v>302</v>
      </c>
      <c r="E147" s="37">
        <v>0.03</v>
      </c>
      <c r="F147" s="27" t="str">
        <f>IFERROR(_xlfn.XLOOKUP(RecipeCostCalculator[[#This Row],[USED INGREDIENTS]],Ingredients[INGREDIENTS],Ingredients[UNIT],,0),"")</f>
        <v>Litre</v>
      </c>
      <c r="G147" s="29">
        <f>IFERROR(_xlfn.XLOOKUP(RecipeCostCalculator[[#This Row],[USED INGREDIENTS]],Ingredients[INGREDIENTS],Ingredients[PURCHASING PRICE],,0),"")</f>
        <v>1.0385714285714285</v>
      </c>
      <c r="H147" s="29">
        <f>IFERROR(RecipeCostCalculator[[#This Row],[INGREDIENTS PURCHASING PRICE]]*RecipeCostCalculator[[#This Row],[USED WEIGHT]],"0")</f>
        <v>3.1157142857142852E-2</v>
      </c>
    </row>
    <row r="148" spans="1:8" ht="15" customHeight="1">
      <c r="A148" s="27">
        <f>IF(RecipeCostCalculator[[#This Row],[READY PRODUCT]]=B147,A147,A147+1)</f>
        <v>12</v>
      </c>
      <c r="B148" s="28" t="s">
        <v>188</v>
      </c>
      <c r="C148" s="36">
        <v>1</v>
      </c>
      <c r="D148" s="28" t="s">
        <v>243</v>
      </c>
      <c r="E148" s="37">
        <v>1</v>
      </c>
      <c r="F148" s="27" t="str">
        <f>IFERROR(_xlfn.XLOOKUP(RecipeCostCalculator[[#This Row],[USED INGREDIENTS]],Ingredients[INGREDIENTS],Ingredients[UNIT],,0),"")</f>
        <v>Piece/s</v>
      </c>
      <c r="G148" s="29">
        <f>IFERROR(_xlfn.XLOOKUP(RecipeCostCalculator[[#This Row],[USED INGREDIENTS]],Ingredients[INGREDIENTS],Ingredients[PURCHASING PRICE],,0),"")</f>
        <v>0.14552631578947378</v>
      </c>
      <c r="H148" s="29">
        <f>IFERROR(RecipeCostCalculator[[#This Row],[INGREDIENTS PURCHASING PRICE]]*RecipeCostCalculator[[#This Row],[USED WEIGHT]],"0")</f>
        <v>0.14552631578947378</v>
      </c>
    </row>
    <row r="149" spans="1:8" ht="15" customHeight="1">
      <c r="A149" s="27">
        <f>IF(RecipeCostCalculator[[#This Row],[READY PRODUCT]]=B148,A148,A148+1)</f>
        <v>13</v>
      </c>
      <c r="B149" s="28" t="s">
        <v>189</v>
      </c>
      <c r="C149" s="36">
        <v>1</v>
      </c>
      <c r="D149" s="28" t="s">
        <v>205</v>
      </c>
      <c r="E149" s="37">
        <v>3.0000000000000001E-3</v>
      </c>
      <c r="F149" s="27" t="str">
        <f>IFERROR(_xlfn.XLOOKUP(RecipeCostCalculator[[#This Row],[USED INGREDIENTS]],Ingredients[INGREDIENTS],Ingredients[UNIT],,0),"")</f>
        <v>kg.</v>
      </c>
      <c r="G149" s="29">
        <f>IFERROR(_xlfn.XLOOKUP(RecipeCostCalculator[[#This Row],[USED INGREDIENTS]],Ingredients[INGREDIENTS],Ingredients[PURCHASING PRICE],,0),"")</f>
        <v>0.44000000000000011</v>
      </c>
      <c r="H149" s="29">
        <f>IFERROR(RecipeCostCalculator[[#This Row],[INGREDIENTS PURCHASING PRICE]]*RecipeCostCalculator[[#This Row],[USED WEIGHT]],"0")</f>
        <v>1.3200000000000004E-3</v>
      </c>
    </row>
    <row r="150" spans="1:8" ht="15" customHeight="1">
      <c r="A150" s="27">
        <f>IF(RecipeCostCalculator[[#This Row],[READY PRODUCT]]=B149,A149,A149+1)</f>
        <v>13</v>
      </c>
      <c r="B150" s="28" t="s">
        <v>189</v>
      </c>
      <c r="C150" s="36">
        <v>1</v>
      </c>
      <c r="D150" s="28" t="s">
        <v>254</v>
      </c>
      <c r="E150" s="37">
        <v>0.2</v>
      </c>
      <c r="F150" s="27" t="str">
        <f>IFERROR(_xlfn.XLOOKUP(RecipeCostCalculator[[#This Row],[USED INGREDIENTS]],Ingredients[INGREDIENTS],Ingredients[UNIT],,0),"")</f>
        <v>kg.</v>
      </c>
      <c r="G150" s="29">
        <f>IFERROR(_xlfn.XLOOKUP(RecipeCostCalculator[[#This Row],[USED INGREDIENTS]],Ingredients[INGREDIENTS],Ingredients[PURCHASING PRICE],,0),"")</f>
        <v>3.1</v>
      </c>
      <c r="H150" s="29">
        <f>IFERROR(RecipeCostCalculator[[#This Row],[INGREDIENTS PURCHASING PRICE]]*RecipeCostCalculator[[#This Row],[USED WEIGHT]],"0")</f>
        <v>0.62000000000000011</v>
      </c>
    </row>
    <row r="151" spans="1:8" ht="15" customHeight="1">
      <c r="A151" s="27">
        <f>IF(RecipeCostCalculator[[#This Row],[READY PRODUCT]]=B150,A150,A150+1)</f>
        <v>13</v>
      </c>
      <c r="B151" s="28" t="s">
        <v>189</v>
      </c>
      <c r="C151" s="36">
        <v>1</v>
      </c>
      <c r="D151" s="28" t="s">
        <v>212</v>
      </c>
      <c r="E151" s="37">
        <v>0.03</v>
      </c>
      <c r="F151" s="27" t="str">
        <f>IFERROR(_xlfn.XLOOKUP(RecipeCostCalculator[[#This Row],[USED INGREDIENTS]],Ingredients[INGREDIENTS],Ingredients[UNIT],,0),"")</f>
        <v>kg.</v>
      </c>
      <c r="G151" s="29">
        <f>IFERROR(_xlfn.XLOOKUP(RecipeCostCalculator[[#This Row],[USED INGREDIENTS]],Ingredients[INGREDIENTS],Ingredients[PURCHASING PRICE],,0),"")</f>
        <v>3.7050000000000005</v>
      </c>
      <c r="H151" s="29">
        <f>IFERROR(RecipeCostCalculator[[#This Row],[INGREDIENTS PURCHASING PRICE]]*RecipeCostCalculator[[#This Row],[USED WEIGHT]],"0")</f>
        <v>0.11115000000000001</v>
      </c>
    </row>
    <row r="152" spans="1:8" ht="15" customHeight="1">
      <c r="A152" s="27">
        <f>IF(RecipeCostCalculator[[#This Row],[READY PRODUCT]]=B151,A151,A151+1)</f>
        <v>13</v>
      </c>
      <c r="B152" s="28" t="s">
        <v>189</v>
      </c>
      <c r="C152" s="36">
        <v>1</v>
      </c>
      <c r="D152" s="28" t="s">
        <v>215</v>
      </c>
      <c r="E152" s="37">
        <v>0.03</v>
      </c>
      <c r="F152" s="27" t="str">
        <f>IFERROR(_xlfn.XLOOKUP(RecipeCostCalculator[[#This Row],[USED INGREDIENTS]],Ingredients[INGREDIENTS],Ingredients[UNIT],,0),"")</f>
        <v>kg.</v>
      </c>
      <c r="G152" s="29">
        <f>IFERROR(_xlfn.XLOOKUP(RecipeCostCalculator[[#This Row],[USED INGREDIENTS]],Ingredients[INGREDIENTS],Ingredients[PURCHASING PRICE],,0),"")</f>
        <v>2.348148148148149</v>
      </c>
      <c r="H152" s="29">
        <f>IFERROR(RecipeCostCalculator[[#This Row],[INGREDIENTS PURCHASING PRICE]]*RecipeCostCalculator[[#This Row],[USED WEIGHT]],"0")</f>
        <v>7.0444444444444462E-2</v>
      </c>
    </row>
    <row r="153" spans="1:8" ht="15" customHeight="1">
      <c r="A153" s="27">
        <f>IF(RecipeCostCalculator[[#This Row],[READY PRODUCT]]=B152,A152,A152+1)</f>
        <v>13</v>
      </c>
      <c r="B153" s="28" t="s">
        <v>189</v>
      </c>
      <c r="C153" s="36">
        <v>1</v>
      </c>
      <c r="D153" s="28" t="s">
        <v>273</v>
      </c>
      <c r="E153" s="37">
        <v>2.5000000000000001E-2</v>
      </c>
      <c r="F153" s="27" t="str">
        <f>IFERROR(_xlfn.XLOOKUP(RecipeCostCalculator[[#This Row],[USED INGREDIENTS]],Ingredients[INGREDIENTS],Ingredients[UNIT],,0),"")</f>
        <v>kg.</v>
      </c>
      <c r="G153" s="29">
        <f>IFERROR(_xlfn.XLOOKUP(RecipeCostCalculator[[#This Row],[USED INGREDIENTS]],Ingredients[INGREDIENTS],Ingredients[PURCHASING PRICE],,0),"")</f>
        <v>2.4314285714285715</v>
      </c>
      <c r="H153" s="29">
        <f>IFERROR(RecipeCostCalculator[[#This Row],[INGREDIENTS PURCHASING PRICE]]*RecipeCostCalculator[[#This Row],[USED WEIGHT]],"0")</f>
        <v>6.078571428571429E-2</v>
      </c>
    </row>
    <row r="154" spans="1:8" ht="15" customHeight="1">
      <c r="A154" s="27">
        <f>IF(RecipeCostCalculator[[#This Row],[READY PRODUCT]]=B153,A153,A153+1)</f>
        <v>13</v>
      </c>
      <c r="B154" s="28" t="s">
        <v>189</v>
      </c>
      <c r="C154" s="36">
        <v>1</v>
      </c>
      <c r="D154" s="28" t="s">
        <v>280</v>
      </c>
      <c r="E154" s="37">
        <v>3.0000000000000001E-3</v>
      </c>
      <c r="F154" s="27" t="str">
        <f>IFERROR(_xlfn.XLOOKUP(RecipeCostCalculator[[#This Row],[USED INGREDIENTS]],Ingredients[INGREDIENTS],Ingredients[UNIT],,0),"")</f>
        <v>kg.</v>
      </c>
      <c r="G154" s="29">
        <f>IFERROR(_xlfn.XLOOKUP(RecipeCostCalculator[[#This Row],[USED INGREDIENTS]],Ingredients[INGREDIENTS],Ingredients[PURCHASING PRICE],,0),"")</f>
        <v>5.3341176470588243</v>
      </c>
      <c r="H154" s="29">
        <f>IFERROR(RecipeCostCalculator[[#This Row],[INGREDIENTS PURCHASING PRICE]]*RecipeCostCalculator[[#This Row],[USED WEIGHT]],"0")</f>
        <v>1.6002352941176474E-2</v>
      </c>
    </row>
    <row r="155" spans="1:8" ht="15" customHeight="1">
      <c r="A155" s="27">
        <f>IF(RecipeCostCalculator[[#This Row],[READY PRODUCT]]=B154,A154,A154+1)</f>
        <v>13</v>
      </c>
      <c r="B155" s="28" t="s">
        <v>189</v>
      </c>
      <c r="C155" s="36">
        <v>1</v>
      </c>
      <c r="D155" s="28" t="s">
        <v>313</v>
      </c>
      <c r="E155" s="37">
        <v>0.15</v>
      </c>
      <c r="F155" s="27" t="str">
        <f>IFERROR(_xlfn.XLOOKUP(RecipeCostCalculator[[#This Row],[USED INGREDIENTS]],Ingredients[INGREDIENTS],Ingredients[UNIT],,0),"")</f>
        <v>kg.</v>
      </c>
      <c r="G155" s="29">
        <f>IFERROR(_xlfn.XLOOKUP(RecipeCostCalculator[[#This Row],[USED INGREDIENTS]],Ingredients[INGREDIENTS],Ingredients[PURCHASING PRICE],,0),"")</f>
        <v>6</v>
      </c>
      <c r="H155" s="29">
        <f>IFERROR(RecipeCostCalculator[[#This Row],[INGREDIENTS PURCHASING PRICE]]*RecipeCostCalculator[[#This Row],[USED WEIGHT]],"0")</f>
        <v>0.89999999999999991</v>
      </c>
    </row>
    <row r="156" spans="1:8" ht="15" customHeight="1">
      <c r="A156" s="27">
        <f>IF(RecipeCostCalculator[[#This Row],[READY PRODUCT]]=B155,A155,A155+1)</f>
        <v>13</v>
      </c>
      <c r="B156" s="28" t="s">
        <v>189</v>
      </c>
      <c r="C156" s="36">
        <v>1</v>
      </c>
      <c r="D156" s="28" t="s">
        <v>297</v>
      </c>
      <c r="E156" s="37">
        <v>0.01</v>
      </c>
      <c r="F156" s="27" t="str">
        <f>IFERROR(_xlfn.XLOOKUP(RecipeCostCalculator[[#This Row],[USED INGREDIENTS]],Ingredients[INGREDIENTS],Ingredients[UNIT],,0),"")</f>
        <v>kg.</v>
      </c>
      <c r="G156" s="29">
        <f>IFERROR(_xlfn.XLOOKUP(RecipeCostCalculator[[#This Row],[USED INGREDIENTS]],Ingredients[INGREDIENTS],Ingredients[PURCHASING PRICE],,0),"")</f>
        <v>0.6</v>
      </c>
      <c r="H156" s="29">
        <f>IFERROR(RecipeCostCalculator[[#This Row],[INGREDIENTS PURCHASING PRICE]]*RecipeCostCalculator[[#This Row],[USED WEIGHT]],"0")</f>
        <v>6.0000000000000001E-3</v>
      </c>
    </row>
    <row r="157" spans="1:8" ht="15" customHeight="1">
      <c r="A157" s="27">
        <f>IF(RecipeCostCalculator[[#This Row],[READY PRODUCT]]=B156,A156,A156+1)</f>
        <v>13</v>
      </c>
      <c r="B157" s="28" t="s">
        <v>189</v>
      </c>
      <c r="C157" s="36">
        <v>1</v>
      </c>
      <c r="D157" s="28" t="s">
        <v>302</v>
      </c>
      <c r="E157" s="37">
        <v>0.03</v>
      </c>
      <c r="F157" s="27" t="str">
        <f>IFERROR(_xlfn.XLOOKUP(RecipeCostCalculator[[#This Row],[USED INGREDIENTS]],Ingredients[INGREDIENTS],Ingredients[UNIT],,0),"")</f>
        <v>Litre</v>
      </c>
      <c r="G157" s="29">
        <f>IFERROR(_xlfn.XLOOKUP(RecipeCostCalculator[[#This Row],[USED INGREDIENTS]],Ingredients[INGREDIENTS],Ingredients[PURCHASING PRICE],,0),"")</f>
        <v>1.0385714285714285</v>
      </c>
      <c r="H157" s="29">
        <f>IFERROR(RecipeCostCalculator[[#This Row],[INGREDIENTS PURCHASING PRICE]]*RecipeCostCalculator[[#This Row],[USED WEIGHT]],"0")</f>
        <v>3.1157142857142852E-2</v>
      </c>
    </row>
    <row r="158" spans="1:8" ht="15" customHeight="1">
      <c r="A158" s="27">
        <f>IF(RecipeCostCalculator[[#This Row],[READY PRODUCT]]=B157,A157,A157+1)</f>
        <v>13</v>
      </c>
      <c r="B158" s="28" t="s">
        <v>189</v>
      </c>
      <c r="C158" s="36">
        <v>1</v>
      </c>
      <c r="D158" s="28" t="s">
        <v>303</v>
      </c>
      <c r="E158" s="37">
        <v>2.5000000000000001E-2</v>
      </c>
      <c r="F158" s="27" t="str">
        <f>IFERROR(_xlfn.XLOOKUP(RecipeCostCalculator[[#This Row],[USED INGREDIENTS]],Ingredients[INGREDIENTS],Ingredients[UNIT],,0),"")</f>
        <v>kg.</v>
      </c>
      <c r="G158" s="29">
        <f>IFERROR(_xlfn.XLOOKUP(RecipeCostCalculator[[#This Row],[USED INGREDIENTS]],Ingredients[INGREDIENTS],Ingredients[PURCHASING PRICE],,0),"")</f>
        <v>13</v>
      </c>
      <c r="H158" s="29">
        <f>IFERROR(RecipeCostCalculator[[#This Row],[INGREDIENTS PURCHASING PRICE]]*RecipeCostCalculator[[#This Row],[USED WEIGHT]],"0")</f>
        <v>0.32500000000000001</v>
      </c>
    </row>
    <row r="159" spans="1:8" ht="15" customHeight="1">
      <c r="A159" s="27">
        <f>IF(RecipeCostCalculator[[#This Row],[READY PRODUCT]]=B158,A158,A158+1)</f>
        <v>13</v>
      </c>
      <c r="B159" s="28" t="s">
        <v>189</v>
      </c>
      <c r="C159" s="36">
        <v>1</v>
      </c>
      <c r="D159" s="28" t="s">
        <v>243</v>
      </c>
      <c r="E159" s="37">
        <v>1</v>
      </c>
      <c r="F159" s="27" t="str">
        <f>IFERROR(_xlfn.XLOOKUP(RecipeCostCalculator[[#This Row],[USED INGREDIENTS]],Ingredients[INGREDIENTS],Ingredients[UNIT],,0),"")</f>
        <v>Piece/s</v>
      </c>
      <c r="G159" s="29">
        <f>IFERROR(_xlfn.XLOOKUP(RecipeCostCalculator[[#This Row],[USED INGREDIENTS]],Ingredients[INGREDIENTS],Ingredients[PURCHASING PRICE],,0),"")</f>
        <v>0.14552631578947378</v>
      </c>
      <c r="H159" s="29">
        <f>IFERROR(RecipeCostCalculator[[#This Row],[INGREDIENTS PURCHASING PRICE]]*RecipeCostCalculator[[#This Row],[USED WEIGHT]],"0")</f>
        <v>0.14552631578947378</v>
      </c>
    </row>
    <row r="160" spans="1:8" ht="15" customHeight="1">
      <c r="A160" s="27">
        <f>IF(RecipeCostCalculator[[#This Row],[READY PRODUCT]]=B159,A159,A159+1)</f>
        <v>14</v>
      </c>
      <c r="B160" s="28" t="s">
        <v>193</v>
      </c>
      <c r="C160" s="36">
        <v>1</v>
      </c>
      <c r="D160" s="28" t="s">
        <v>205</v>
      </c>
      <c r="E160" s="37">
        <v>3.0000000000000001E-3</v>
      </c>
      <c r="F160" s="27" t="str">
        <f>IFERROR(_xlfn.XLOOKUP(RecipeCostCalculator[[#This Row],[USED INGREDIENTS]],Ingredients[INGREDIENTS],Ingredients[UNIT],,0),"")</f>
        <v>kg.</v>
      </c>
      <c r="G160" s="29">
        <f>IFERROR(_xlfn.XLOOKUP(RecipeCostCalculator[[#This Row],[USED INGREDIENTS]],Ingredients[INGREDIENTS],Ingredients[PURCHASING PRICE],,0),"")</f>
        <v>0.44000000000000011</v>
      </c>
      <c r="H160" s="29">
        <f>IFERROR(RecipeCostCalculator[[#This Row],[INGREDIENTS PURCHASING PRICE]]*RecipeCostCalculator[[#This Row],[USED WEIGHT]],"0")</f>
        <v>1.3200000000000004E-3</v>
      </c>
    </row>
    <row r="161" spans="1:8" ht="15" customHeight="1">
      <c r="A161" s="27">
        <f>IF(RecipeCostCalculator[[#This Row],[READY PRODUCT]]=B160,A160,A160+1)</f>
        <v>14</v>
      </c>
      <c r="B161" s="28" t="s">
        <v>193</v>
      </c>
      <c r="C161" s="36">
        <v>1</v>
      </c>
      <c r="D161" s="28" t="s">
        <v>254</v>
      </c>
      <c r="E161" s="37">
        <v>0.2</v>
      </c>
      <c r="F161" s="27" t="str">
        <f>IFERROR(_xlfn.XLOOKUP(RecipeCostCalculator[[#This Row],[USED INGREDIENTS]],Ingredients[INGREDIENTS],Ingredients[UNIT],,0),"")</f>
        <v>kg.</v>
      </c>
      <c r="G161" s="29">
        <f>IFERROR(_xlfn.XLOOKUP(RecipeCostCalculator[[#This Row],[USED INGREDIENTS]],Ingredients[INGREDIENTS],Ingredients[PURCHASING PRICE],,0),"")</f>
        <v>3.1</v>
      </c>
      <c r="H161" s="29">
        <f>IFERROR(RecipeCostCalculator[[#This Row],[INGREDIENTS PURCHASING PRICE]]*RecipeCostCalculator[[#This Row],[USED WEIGHT]],"0")</f>
        <v>0.62000000000000011</v>
      </c>
    </row>
    <row r="162" spans="1:8" ht="15" customHeight="1">
      <c r="A162" s="27">
        <f>IF(RecipeCostCalculator[[#This Row],[READY PRODUCT]]=B161,A161,A161+1)</f>
        <v>14</v>
      </c>
      <c r="B162" s="28" t="s">
        <v>193</v>
      </c>
      <c r="C162" s="36">
        <v>1</v>
      </c>
      <c r="D162" s="28" t="s">
        <v>212</v>
      </c>
      <c r="E162" s="37">
        <v>0.03</v>
      </c>
      <c r="F162" s="27" t="str">
        <f>IFERROR(_xlfn.XLOOKUP(RecipeCostCalculator[[#This Row],[USED INGREDIENTS]],Ingredients[INGREDIENTS],Ingredients[UNIT],,0),"")</f>
        <v>kg.</v>
      </c>
      <c r="G162" s="29">
        <f>IFERROR(_xlfn.XLOOKUP(RecipeCostCalculator[[#This Row],[USED INGREDIENTS]],Ingredients[INGREDIENTS],Ingredients[PURCHASING PRICE],,0),"")</f>
        <v>3.7050000000000005</v>
      </c>
      <c r="H162" s="29">
        <f>IFERROR(RecipeCostCalculator[[#This Row],[INGREDIENTS PURCHASING PRICE]]*RecipeCostCalculator[[#This Row],[USED WEIGHT]],"0")</f>
        <v>0.11115000000000001</v>
      </c>
    </row>
    <row r="163" spans="1:8" ht="15" customHeight="1">
      <c r="A163" s="27">
        <f>IF(RecipeCostCalculator[[#This Row],[READY PRODUCT]]=B162,A162,A162+1)</f>
        <v>14</v>
      </c>
      <c r="B163" s="28" t="s">
        <v>193</v>
      </c>
      <c r="C163" s="36">
        <v>1</v>
      </c>
      <c r="D163" s="28" t="s">
        <v>215</v>
      </c>
      <c r="E163" s="37">
        <v>0.03</v>
      </c>
      <c r="F163" s="27" t="str">
        <f>IFERROR(_xlfn.XLOOKUP(RecipeCostCalculator[[#This Row],[USED INGREDIENTS]],Ingredients[INGREDIENTS],Ingredients[UNIT],,0),"")</f>
        <v>kg.</v>
      </c>
      <c r="G163" s="29">
        <f>IFERROR(_xlfn.XLOOKUP(RecipeCostCalculator[[#This Row],[USED INGREDIENTS]],Ingredients[INGREDIENTS],Ingredients[PURCHASING PRICE],,0),"")</f>
        <v>2.348148148148149</v>
      </c>
      <c r="H163" s="29">
        <f>IFERROR(RecipeCostCalculator[[#This Row],[INGREDIENTS PURCHASING PRICE]]*RecipeCostCalculator[[#This Row],[USED WEIGHT]],"0")</f>
        <v>7.0444444444444462E-2</v>
      </c>
    </row>
    <row r="164" spans="1:8" ht="15" customHeight="1">
      <c r="A164" s="27">
        <f>IF(RecipeCostCalculator[[#This Row],[READY PRODUCT]]=B163,A163,A163+1)</f>
        <v>14</v>
      </c>
      <c r="B164" s="28" t="s">
        <v>193</v>
      </c>
      <c r="C164" s="36">
        <v>1</v>
      </c>
      <c r="D164" s="28" t="s">
        <v>273</v>
      </c>
      <c r="E164" s="37">
        <v>2.5000000000000001E-2</v>
      </c>
      <c r="F164" s="27" t="str">
        <f>IFERROR(_xlfn.XLOOKUP(RecipeCostCalculator[[#This Row],[USED INGREDIENTS]],Ingredients[INGREDIENTS],Ingredients[UNIT],,0),"")</f>
        <v>kg.</v>
      </c>
      <c r="G164" s="29">
        <f>IFERROR(_xlfn.XLOOKUP(RecipeCostCalculator[[#This Row],[USED INGREDIENTS]],Ingredients[INGREDIENTS],Ingredients[PURCHASING PRICE],,0),"")</f>
        <v>2.4314285714285715</v>
      </c>
      <c r="H164" s="29">
        <f>IFERROR(RecipeCostCalculator[[#This Row],[INGREDIENTS PURCHASING PRICE]]*RecipeCostCalculator[[#This Row],[USED WEIGHT]],"0")</f>
        <v>6.078571428571429E-2</v>
      </c>
    </row>
    <row r="165" spans="1:8" ht="15" customHeight="1">
      <c r="A165" s="27">
        <f>IF(RecipeCostCalculator[[#This Row],[READY PRODUCT]]=B164,A164,A164+1)</f>
        <v>14</v>
      </c>
      <c r="B165" s="28" t="s">
        <v>193</v>
      </c>
      <c r="C165" s="36">
        <v>1</v>
      </c>
      <c r="D165" s="28" t="s">
        <v>280</v>
      </c>
      <c r="E165" s="37">
        <v>3.0000000000000001E-3</v>
      </c>
      <c r="F165" s="27" t="str">
        <f>IFERROR(_xlfn.XLOOKUP(RecipeCostCalculator[[#This Row],[USED INGREDIENTS]],Ingredients[INGREDIENTS],Ingredients[UNIT],,0),"")</f>
        <v>kg.</v>
      </c>
      <c r="G165" s="29">
        <f>IFERROR(_xlfn.XLOOKUP(RecipeCostCalculator[[#This Row],[USED INGREDIENTS]],Ingredients[INGREDIENTS],Ingredients[PURCHASING PRICE],,0),"")</f>
        <v>5.3341176470588243</v>
      </c>
      <c r="H165" s="29">
        <f>IFERROR(RecipeCostCalculator[[#This Row],[INGREDIENTS PURCHASING PRICE]]*RecipeCostCalculator[[#This Row],[USED WEIGHT]],"0")</f>
        <v>1.6002352941176474E-2</v>
      </c>
    </row>
    <row r="166" spans="1:8" ht="15" customHeight="1">
      <c r="A166" s="27">
        <f>IF(RecipeCostCalculator[[#This Row],[READY PRODUCT]]=B165,A165,A165+1)</f>
        <v>14</v>
      </c>
      <c r="B166" s="28" t="s">
        <v>193</v>
      </c>
      <c r="C166" s="36">
        <v>1</v>
      </c>
      <c r="D166" s="28" t="s">
        <v>313</v>
      </c>
      <c r="E166" s="37">
        <v>0.15</v>
      </c>
      <c r="F166" s="27" t="str">
        <f>IFERROR(_xlfn.XLOOKUP(RecipeCostCalculator[[#This Row],[USED INGREDIENTS]],Ingredients[INGREDIENTS],Ingredients[UNIT],,0),"")</f>
        <v>kg.</v>
      </c>
      <c r="G166" s="29">
        <f>IFERROR(_xlfn.XLOOKUP(RecipeCostCalculator[[#This Row],[USED INGREDIENTS]],Ingredients[INGREDIENTS],Ingredients[PURCHASING PRICE],,0),"")</f>
        <v>6</v>
      </c>
      <c r="H166" s="29">
        <f>IFERROR(RecipeCostCalculator[[#This Row],[INGREDIENTS PURCHASING PRICE]]*RecipeCostCalculator[[#This Row],[USED WEIGHT]],"0")</f>
        <v>0.89999999999999991</v>
      </c>
    </row>
    <row r="167" spans="1:8" ht="15" customHeight="1">
      <c r="A167" s="27">
        <f>IF(RecipeCostCalculator[[#This Row],[READY PRODUCT]]=B166,A166,A166+1)</f>
        <v>14</v>
      </c>
      <c r="B167" s="28" t="s">
        <v>193</v>
      </c>
      <c r="C167" s="36">
        <v>1</v>
      </c>
      <c r="D167" s="28" t="s">
        <v>297</v>
      </c>
      <c r="E167" s="37">
        <v>0.01</v>
      </c>
      <c r="F167" s="27" t="str">
        <f>IFERROR(_xlfn.XLOOKUP(RecipeCostCalculator[[#This Row],[USED INGREDIENTS]],Ingredients[INGREDIENTS],Ingredients[UNIT],,0),"")</f>
        <v>kg.</v>
      </c>
      <c r="G167" s="29">
        <f>IFERROR(_xlfn.XLOOKUP(RecipeCostCalculator[[#This Row],[USED INGREDIENTS]],Ingredients[INGREDIENTS],Ingredients[PURCHASING PRICE],,0),"")</f>
        <v>0.6</v>
      </c>
      <c r="H167" s="29">
        <f>IFERROR(RecipeCostCalculator[[#This Row],[INGREDIENTS PURCHASING PRICE]]*RecipeCostCalculator[[#This Row],[USED WEIGHT]],"0")</f>
        <v>6.0000000000000001E-3</v>
      </c>
    </row>
    <row r="168" spans="1:8" ht="15" customHeight="1">
      <c r="A168" s="27">
        <f>IF(RecipeCostCalculator[[#This Row],[READY PRODUCT]]=B167,A167,A167+1)</f>
        <v>14</v>
      </c>
      <c r="B168" s="28" t="s">
        <v>193</v>
      </c>
      <c r="C168" s="36">
        <v>1</v>
      </c>
      <c r="D168" s="28" t="s">
        <v>302</v>
      </c>
      <c r="E168" s="37">
        <v>0.03</v>
      </c>
      <c r="F168" s="27" t="str">
        <f>IFERROR(_xlfn.XLOOKUP(RecipeCostCalculator[[#This Row],[USED INGREDIENTS]],Ingredients[INGREDIENTS],Ingredients[UNIT],,0),"")</f>
        <v>Litre</v>
      </c>
      <c r="G168" s="29">
        <f>IFERROR(_xlfn.XLOOKUP(RecipeCostCalculator[[#This Row],[USED INGREDIENTS]],Ingredients[INGREDIENTS],Ingredients[PURCHASING PRICE],,0),"")</f>
        <v>1.0385714285714285</v>
      </c>
      <c r="H168" s="29">
        <f>IFERROR(RecipeCostCalculator[[#This Row],[INGREDIENTS PURCHASING PRICE]]*RecipeCostCalculator[[#This Row],[USED WEIGHT]],"0")</f>
        <v>3.1157142857142852E-2</v>
      </c>
    </row>
    <row r="169" spans="1:8" ht="15" customHeight="1">
      <c r="A169" s="27">
        <f>IF(RecipeCostCalculator[[#This Row],[READY PRODUCT]]=B168,A168,A168+1)</f>
        <v>14</v>
      </c>
      <c r="B169" s="28" t="s">
        <v>193</v>
      </c>
      <c r="C169" s="36">
        <v>1</v>
      </c>
      <c r="D169" s="28" t="s">
        <v>243</v>
      </c>
      <c r="E169" s="37">
        <v>1</v>
      </c>
      <c r="F169" s="27" t="str">
        <f>IFERROR(_xlfn.XLOOKUP(RecipeCostCalculator[[#This Row],[USED INGREDIENTS]],Ingredients[INGREDIENTS],Ingredients[UNIT],,0),"")</f>
        <v>Piece/s</v>
      </c>
      <c r="G169" s="29">
        <f>IFERROR(_xlfn.XLOOKUP(RecipeCostCalculator[[#This Row],[USED INGREDIENTS]],Ingredients[INGREDIENTS],Ingredients[PURCHASING PRICE],,0),"")</f>
        <v>0.14552631578947378</v>
      </c>
      <c r="H169" s="29">
        <f>IFERROR(RecipeCostCalculator[[#This Row],[INGREDIENTS PURCHASING PRICE]]*RecipeCostCalculator[[#This Row],[USED WEIGHT]],"0")</f>
        <v>0.14552631578947378</v>
      </c>
    </row>
    <row r="170" spans="1:8" ht="15" customHeight="1">
      <c r="A170" s="27">
        <f>IF(RecipeCostCalculator[[#This Row],[READY PRODUCT]]=B169,A169,A169+1)</f>
        <v>15</v>
      </c>
      <c r="B170" s="28" t="s">
        <v>161</v>
      </c>
      <c r="C170" s="36">
        <v>1</v>
      </c>
      <c r="D170" s="28" t="s">
        <v>205</v>
      </c>
      <c r="E170" s="37">
        <v>3.0000000000000001E-3</v>
      </c>
      <c r="F170" s="27" t="str">
        <f>IFERROR(_xlfn.XLOOKUP(RecipeCostCalculator[[#This Row],[USED INGREDIENTS]],Ingredients[INGREDIENTS],Ingredients[UNIT],,0),"")</f>
        <v>kg.</v>
      </c>
      <c r="G170" s="29">
        <f>IFERROR(_xlfn.XLOOKUP(RecipeCostCalculator[[#This Row],[USED INGREDIENTS]],Ingredients[INGREDIENTS],Ingredients[PURCHASING PRICE],,0),"")</f>
        <v>0.44000000000000011</v>
      </c>
      <c r="H170" s="29">
        <f>IFERROR(RecipeCostCalculator[[#This Row],[INGREDIENTS PURCHASING PRICE]]*RecipeCostCalculator[[#This Row],[USED WEIGHT]],"0")</f>
        <v>1.3200000000000004E-3</v>
      </c>
    </row>
    <row r="171" spans="1:8" ht="15" customHeight="1">
      <c r="A171" s="27">
        <f>IF(RecipeCostCalculator[[#This Row],[READY PRODUCT]]=B170,A170,A170+1)</f>
        <v>15</v>
      </c>
      <c r="B171" s="28" t="s">
        <v>161</v>
      </c>
      <c r="C171" s="36">
        <v>1</v>
      </c>
      <c r="D171" s="28" t="s">
        <v>254</v>
      </c>
      <c r="E171" s="37">
        <v>0.2</v>
      </c>
      <c r="F171" s="27" t="str">
        <f>IFERROR(_xlfn.XLOOKUP(RecipeCostCalculator[[#This Row],[USED INGREDIENTS]],Ingredients[INGREDIENTS],Ingredients[UNIT],,0),"")</f>
        <v>kg.</v>
      </c>
      <c r="G171" s="29">
        <f>IFERROR(_xlfn.XLOOKUP(RecipeCostCalculator[[#This Row],[USED INGREDIENTS]],Ingredients[INGREDIENTS],Ingredients[PURCHASING PRICE],,0),"")</f>
        <v>3.1</v>
      </c>
      <c r="H171" s="29">
        <f>IFERROR(RecipeCostCalculator[[#This Row],[INGREDIENTS PURCHASING PRICE]]*RecipeCostCalculator[[#This Row],[USED WEIGHT]],"0")</f>
        <v>0.62000000000000011</v>
      </c>
    </row>
    <row r="172" spans="1:8" ht="15" customHeight="1">
      <c r="A172" s="27">
        <f>IF(RecipeCostCalculator[[#This Row],[READY PRODUCT]]=B171,A171,A171+1)</f>
        <v>15</v>
      </c>
      <c r="B172" s="28" t="s">
        <v>161</v>
      </c>
      <c r="C172" s="36">
        <v>1</v>
      </c>
      <c r="D172" s="28" t="s">
        <v>212</v>
      </c>
      <c r="E172" s="37">
        <v>0.03</v>
      </c>
      <c r="F172" s="27" t="str">
        <f>IFERROR(_xlfn.XLOOKUP(RecipeCostCalculator[[#This Row],[USED INGREDIENTS]],Ingredients[INGREDIENTS],Ingredients[UNIT],,0),"")</f>
        <v>kg.</v>
      </c>
      <c r="G172" s="29">
        <f>IFERROR(_xlfn.XLOOKUP(RecipeCostCalculator[[#This Row],[USED INGREDIENTS]],Ingredients[INGREDIENTS],Ingredients[PURCHASING PRICE],,0),"")</f>
        <v>3.7050000000000005</v>
      </c>
      <c r="H172" s="29">
        <f>IFERROR(RecipeCostCalculator[[#This Row],[INGREDIENTS PURCHASING PRICE]]*RecipeCostCalculator[[#This Row],[USED WEIGHT]],"0")</f>
        <v>0.11115000000000001</v>
      </c>
    </row>
    <row r="173" spans="1:8" ht="15" customHeight="1">
      <c r="A173" s="27">
        <f>IF(RecipeCostCalculator[[#This Row],[READY PRODUCT]]=B172,A172,A172+1)</f>
        <v>15</v>
      </c>
      <c r="B173" s="28" t="s">
        <v>161</v>
      </c>
      <c r="C173" s="36">
        <v>1</v>
      </c>
      <c r="D173" s="28" t="s">
        <v>215</v>
      </c>
      <c r="E173" s="37">
        <v>0.03</v>
      </c>
      <c r="F173" s="27" t="str">
        <f>IFERROR(_xlfn.XLOOKUP(RecipeCostCalculator[[#This Row],[USED INGREDIENTS]],Ingredients[INGREDIENTS],Ingredients[UNIT],,0),"")</f>
        <v>kg.</v>
      </c>
      <c r="G173" s="29">
        <f>IFERROR(_xlfn.XLOOKUP(RecipeCostCalculator[[#This Row],[USED INGREDIENTS]],Ingredients[INGREDIENTS],Ingredients[PURCHASING PRICE],,0),"")</f>
        <v>2.348148148148149</v>
      </c>
      <c r="H173" s="29">
        <f>IFERROR(RecipeCostCalculator[[#This Row],[INGREDIENTS PURCHASING PRICE]]*RecipeCostCalculator[[#This Row],[USED WEIGHT]],"0")</f>
        <v>7.0444444444444462E-2</v>
      </c>
    </row>
    <row r="174" spans="1:8" ht="15" customHeight="1">
      <c r="A174" s="27">
        <f>IF(RecipeCostCalculator[[#This Row],[READY PRODUCT]]=B173,A173,A173+1)</f>
        <v>15</v>
      </c>
      <c r="B174" s="28" t="s">
        <v>161</v>
      </c>
      <c r="C174" s="36">
        <v>1</v>
      </c>
      <c r="D174" s="28" t="s">
        <v>273</v>
      </c>
      <c r="E174" s="37">
        <v>0.03</v>
      </c>
      <c r="F174" s="27" t="str">
        <f>IFERROR(_xlfn.XLOOKUP(RecipeCostCalculator[[#This Row],[USED INGREDIENTS]],Ingredients[INGREDIENTS],Ingredients[UNIT],,0),"")</f>
        <v>kg.</v>
      </c>
      <c r="G174" s="29">
        <f>IFERROR(_xlfn.XLOOKUP(RecipeCostCalculator[[#This Row],[USED INGREDIENTS]],Ingredients[INGREDIENTS],Ingredients[PURCHASING PRICE],,0),"")</f>
        <v>2.4314285714285715</v>
      </c>
      <c r="H174" s="29">
        <f>IFERROR(RecipeCostCalculator[[#This Row],[INGREDIENTS PURCHASING PRICE]]*RecipeCostCalculator[[#This Row],[USED WEIGHT]],"0")</f>
        <v>7.2942857142857143E-2</v>
      </c>
    </row>
    <row r="175" spans="1:8" ht="15" customHeight="1">
      <c r="A175" s="27">
        <f>IF(RecipeCostCalculator[[#This Row],[READY PRODUCT]]=B174,A174,A174+1)</f>
        <v>15</v>
      </c>
      <c r="B175" s="28" t="s">
        <v>161</v>
      </c>
      <c r="C175" s="36">
        <v>1</v>
      </c>
      <c r="D175" s="28" t="s">
        <v>280</v>
      </c>
      <c r="E175" s="37">
        <v>3.0000000000000001E-3</v>
      </c>
      <c r="F175" s="27" t="str">
        <f>IFERROR(_xlfn.XLOOKUP(RecipeCostCalculator[[#This Row],[USED INGREDIENTS]],Ingredients[INGREDIENTS],Ingredients[UNIT],,0),"")</f>
        <v>kg.</v>
      </c>
      <c r="G175" s="29">
        <f>IFERROR(_xlfn.XLOOKUP(RecipeCostCalculator[[#This Row],[USED INGREDIENTS]],Ingredients[INGREDIENTS],Ingredients[PURCHASING PRICE],,0),"")</f>
        <v>5.3341176470588243</v>
      </c>
      <c r="H175" s="29">
        <f>IFERROR(RecipeCostCalculator[[#This Row],[INGREDIENTS PURCHASING PRICE]]*RecipeCostCalculator[[#This Row],[USED WEIGHT]],"0")</f>
        <v>1.6002352941176474E-2</v>
      </c>
    </row>
    <row r="176" spans="1:8" ht="15" customHeight="1">
      <c r="A176" s="27">
        <f>IF(RecipeCostCalculator[[#This Row],[READY PRODUCT]]=B175,A175,A175+1)</f>
        <v>15</v>
      </c>
      <c r="B176" s="28" t="s">
        <v>161</v>
      </c>
      <c r="C176" s="36">
        <v>1</v>
      </c>
      <c r="D176" s="28" t="s">
        <v>297</v>
      </c>
      <c r="E176" s="37">
        <v>0.01</v>
      </c>
      <c r="F176" s="27" t="str">
        <f>IFERROR(_xlfn.XLOOKUP(RecipeCostCalculator[[#This Row],[USED INGREDIENTS]],Ingredients[INGREDIENTS],Ingredients[UNIT],,0),"")</f>
        <v>kg.</v>
      </c>
      <c r="G176" s="29">
        <f>IFERROR(_xlfn.XLOOKUP(RecipeCostCalculator[[#This Row],[USED INGREDIENTS]],Ingredients[INGREDIENTS],Ingredients[PURCHASING PRICE],,0),"")</f>
        <v>0.6</v>
      </c>
      <c r="H176" s="29">
        <f>IFERROR(RecipeCostCalculator[[#This Row],[INGREDIENTS PURCHASING PRICE]]*RecipeCostCalculator[[#This Row],[USED WEIGHT]],"0")</f>
        <v>6.0000000000000001E-3</v>
      </c>
    </row>
    <row r="177" spans="1:8" ht="15" customHeight="1">
      <c r="A177" s="27">
        <f>IF(RecipeCostCalculator[[#This Row],[READY PRODUCT]]=B176,A176,A176+1)</f>
        <v>15</v>
      </c>
      <c r="B177" s="28" t="s">
        <v>161</v>
      </c>
      <c r="C177" s="36">
        <v>1</v>
      </c>
      <c r="D177" s="28" t="s">
        <v>302</v>
      </c>
      <c r="E177" s="37">
        <v>0.03</v>
      </c>
      <c r="F177" s="27" t="str">
        <f>IFERROR(_xlfn.XLOOKUP(RecipeCostCalculator[[#This Row],[USED INGREDIENTS]],Ingredients[INGREDIENTS],Ingredients[UNIT],,0),"")</f>
        <v>Litre</v>
      </c>
      <c r="G177" s="29">
        <f>IFERROR(_xlfn.XLOOKUP(RecipeCostCalculator[[#This Row],[USED INGREDIENTS]],Ingredients[INGREDIENTS],Ingredients[PURCHASING PRICE],,0),"")</f>
        <v>1.0385714285714285</v>
      </c>
      <c r="H177" s="29">
        <f>IFERROR(RecipeCostCalculator[[#This Row],[INGREDIENTS PURCHASING PRICE]]*RecipeCostCalculator[[#This Row],[USED WEIGHT]],"0")</f>
        <v>3.1157142857142852E-2</v>
      </c>
    </row>
    <row r="178" spans="1:8" ht="15" customHeight="1">
      <c r="A178" s="27">
        <f>IF(RecipeCostCalculator[[#This Row],[READY PRODUCT]]=B177,A177,A177+1)</f>
        <v>15</v>
      </c>
      <c r="B178" s="28" t="s">
        <v>161</v>
      </c>
      <c r="C178" s="36">
        <v>1</v>
      </c>
      <c r="D178" s="28" t="s">
        <v>243</v>
      </c>
      <c r="E178" s="37">
        <v>1</v>
      </c>
      <c r="F178" s="27" t="str">
        <f>IFERROR(_xlfn.XLOOKUP(RecipeCostCalculator[[#This Row],[USED INGREDIENTS]],Ingredients[INGREDIENTS],Ingredients[UNIT],,0),"")</f>
        <v>Piece/s</v>
      </c>
      <c r="G178" s="29">
        <f>IFERROR(_xlfn.XLOOKUP(RecipeCostCalculator[[#This Row],[USED INGREDIENTS]],Ingredients[INGREDIENTS],Ingredients[PURCHASING PRICE],,0),"")</f>
        <v>0.14552631578947378</v>
      </c>
      <c r="H178" s="29">
        <f>IFERROR(RecipeCostCalculator[[#This Row],[INGREDIENTS PURCHASING PRICE]]*RecipeCostCalculator[[#This Row],[USED WEIGHT]],"0")</f>
        <v>0.14552631578947378</v>
      </c>
    </row>
    <row r="179" spans="1:8" ht="15" customHeight="1">
      <c r="A179" s="27">
        <f>IF(RecipeCostCalculator[[#This Row],[READY PRODUCT]]=B178,A178,A178+1)</f>
        <v>15</v>
      </c>
      <c r="B179" s="28" t="s">
        <v>161</v>
      </c>
      <c r="C179" s="36">
        <v>1</v>
      </c>
      <c r="D179" s="28" t="s">
        <v>306</v>
      </c>
      <c r="E179" s="37">
        <v>0.3</v>
      </c>
      <c r="F179" s="27" t="str">
        <f>IFERROR(_xlfn.XLOOKUP(RecipeCostCalculator[[#This Row],[USED INGREDIENTS]],Ingredients[INGREDIENTS],Ingredients[UNIT],,0),"")</f>
        <v>kg.</v>
      </c>
      <c r="G179" s="29">
        <f>IFERROR(_xlfn.XLOOKUP(RecipeCostCalculator[[#This Row],[USED INGREDIENTS]],Ingredients[INGREDIENTS],Ingredients[PURCHASING PRICE],,0),"")</f>
        <v>6</v>
      </c>
      <c r="H179" s="29">
        <f>IFERROR(RecipeCostCalculator[[#This Row],[INGREDIENTS PURCHASING PRICE]]*RecipeCostCalculator[[#This Row],[USED WEIGHT]],"0")</f>
        <v>1.7999999999999998</v>
      </c>
    </row>
    <row r="180" spans="1:8" ht="15" customHeight="1">
      <c r="A180" s="27">
        <f>IF(RecipeCostCalculator[[#This Row],[READY PRODUCT]]=B179,A179,A179+1)</f>
        <v>16</v>
      </c>
      <c r="B180" s="28" t="s">
        <v>19</v>
      </c>
      <c r="C180" s="36">
        <v>1</v>
      </c>
      <c r="D180" s="28" t="s">
        <v>205</v>
      </c>
      <c r="E180" s="37">
        <v>3.0000000000000001E-3</v>
      </c>
      <c r="F180" s="27" t="str">
        <f>IFERROR(_xlfn.XLOOKUP(RecipeCostCalculator[[#This Row],[USED INGREDIENTS]],Ingredients[INGREDIENTS],Ingredients[UNIT],,0),"")</f>
        <v>kg.</v>
      </c>
      <c r="G180" s="29">
        <f>IFERROR(_xlfn.XLOOKUP(RecipeCostCalculator[[#This Row],[USED INGREDIENTS]],Ingredients[INGREDIENTS],Ingredients[PURCHASING PRICE],,0),"")</f>
        <v>0.44000000000000011</v>
      </c>
      <c r="H180" s="29">
        <f>IFERROR(RecipeCostCalculator[[#This Row],[INGREDIENTS PURCHASING PRICE]]*RecipeCostCalculator[[#This Row],[USED WEIGHT]],"0")</f>
        <v>1.3200000000000004E-3</v>
      </c>
    </row>
    <row r="181" spans="1:8" ht="15" customHeight="1">
      <c r="A181" s="27">
        <f>IF(RecipeCostCalculator[[#This Row],[READY PRODUCT]]=B180,A180,A180+1)</f>
        <v>16</v>
      </c>
      <c r="B181" s="28" t="s">
        <v>19</v>
      </c>
      <c r="C181" s="36">
        <v>1</v>
      </c>
      <c r="D181" s="28" t="s">
        <v>254</v>
      </c>
      <c r="E181" s="37">
        <v>0.2</v>
      </c>
      <c r="F181" s="27" t="str">
        <f>IFERROR(_xlfn.XLOOKUP(RecipeCostCalculator[[#This Row],[USED INGREDIENTS]],Ingredients[INGREDIENTS],Ingredients[UNIT],,0),"")</f>
        <v>kg.</v>
      </c>
      <c r="G181" s="29">
        <f>IFERROR(_xlfn.XLOOKUP(RecipeCostCalculator[[#This Row],[USED INGREDIENTS]],Ingredients[INGREDIENTS],Ingredients[PURCHASING PRICE],,0),"")</f>
        <v>3.1</v>
      </c>
      <c r="H181" s="29">
        <f>IFERROR(RecipeCostCalculator[[#This Row],[INGREDIENTS PURCHASING PRICE]]*RecipeCostCalculator[[#This Row],[USED WEIGHT]],"0")</f>
        <v>0.62000000000000011</v>
      </c>
    </row>
    <row r="182" spans="1:8" ht="15" customHeight="1">
      <c r="A182" s="27">
        <f>IF(RecipeCostCalculator[[#This Row],[READY PRODUCT]]=B181,A181,A181+1)</f>
        <v>16</v>
      </c>
      <c r="B182" s="28" t="s">
        <v>19</v>
      </c>
      <c r="C182" s="36">
        <v>1</v>
      </c>
      <c r="D182" s="28" t="s">
        <v>212</v>
      </c>
      <c r="E182" s="37">
        <v>0.03</v>
      </c>
      <c r="F182" s="27" t="str">
        <f>IFERROR(_xlfn.XLOOKUP(RecipeCostCalculator[[#This Row],[USED INGREDIENTS]],Ingredients[INGREDIENTS],Ingredients[UNIT],,0),"")</f>
        <v>kg.</v>
      </c>
      <c r="G182" s="29">
        <f>IFERROR(_xlfn.XLOOKUP(RecipeCostCalculator[[#This Row],[USED INGREDIENTS]],Ingredients[INGREDIENTS],Ingredients[PURCHASING PRICE],,0),"")</f>
        <v>3.7050000000000005</v>
      </c>
      <c r="H182" s="29">
        <f>IFERROR(RecipeCostCalculator[[#This Row],[INGREDIENTS PURCHASING PRICE]]*RecipeCostCalculator[[#This Row],[USED WEIGHT]],"0")</f>
        <v>0.11115000000000001</v>
      </c>
    </row>
    <row r="183" spans="1:8" ht="15" customHeight="1">
      <c r="A183" s="27">
        <f>IF(RecipeCostCalculator[[#This Row],[READY PRODUCT]]=B182,A182,A182+1)</f>
        <v>16</v>
      </c>
      <c r="B183" s="28" t="s">
        <v>19</v>
      </c>
      <c r="C183" s="36">
        <v>1</v>
      </c>
      <c r="D183" s="28" t="s">
        <v>215</v>
      </c>
      <c r="E183" s="37">
        <v>0.03</v>
      </c>
      <c r="F183" s="27" t="str">
        <f>IFERROR(_xlfn.XLOOKUP(RecipeCostCalculator[[#This Row],[USED INGREDIENTS]],Ingredients[INGREDIENTS],Ingredients[UNIT],,0),"")</f>
        <v>kg.</v>
      </c>
      <c r="G183" s="29">
        <f>IFERROR(_xlfn.XLOOKUP(RecipeCostCalculator[[#This Row],[USED INGREDIENTS]],Ingredients[INGREDIENTS],Ingredients[PURCHASING PRICE],,0),"")</f>
        <v>2.348148148148149</v>
      </c>
      <c r="H183" s="29">
        <f>IFERROR(RecipeCostCalculator[[#This Row],[INGREDIENTS PURCHASING PRICE]]*RecipeCostCalculator[[#This Row],[USED WEIGHT]],"0")</f>
        <v>7.0444444444444462E-2</v>
      </c>
    </row>
    <row r="184" spans="1:8" ht="15" customHeight="1">
      <c r="A184" s="27">
        <f>IF(RecipeCostCalculator[[#This Row],[READY PRODUCT]]=B183,A183,A183+1)</f>
        <v>16</v>
      </c>
      <c r="B184" s="28" t="s">
        <v>19</v>
      </c>
      <c r="C184" s="36">
        <v>1</v>
      </c>
      <c r="D184" s="28" t="s">
        <v>273</v>
      </c>
      <c r="E184" s="37">
        <v>0.03</v>
      </c>
      <c r="F184" s="27" t="str">
        <f>IFERROR(_xlfn.XLOOKUP(RecipeCostCalculator[[#This Row],[USED INGREDIENTS]],Ingredients[INGREDIENTS],Ingredients[UNIT],,0),"")</f>
        <v>kg.</v>
      </c>
      <c r="G184" s="29">
        <f>IFERROR(_xlfn.XLOOKUP(RecipeCostCalculator[[#This Row],[USED INGREDIENTS]],Ingredients[INGREDIENTS],Ingredients[PURCHASING PRICE],,0),"")</f>
        <v>2.4314285714285715</v>
      </c>
      <c r="H184" s="29">
        <f>IFERROR(RecipeCostCalculator[[#This Row],[INGREDIENTS PURCHASING PRICE]]*RecipeCostCalculator[[#This Row],[USED WEIGHT]],"0")</f>
        <v>7.2942857142857143E-2</v>
      </c>
    </row>
    <row r="185" spans="1:8" ht="15" customHeight="1">
      <c r="A185" s="27">
        <f>IF(RecipeCostCalculator[[#This Row],[READY PRODUCT]]=B184,A184,A184+1)</f>
        <v>16</v>
      </c>
      <c r="B185" s="28" t="s">
        <v>19</v>
      </c>
      <c r="C185" s="36">
        <v>1</v>
      </c>
      <c r="D185" s="28" t="s">
        <v>280</v>
      </c>
      <c r="E185" s="37">
        <v>3.0000000000000001E-3</v>
      </c>
      <c r="F185" s="27" t="str">
        <f>IFERROR(_xlfn.XLOOKUP(RecipeCostCalculator[[#This Row],[USED INGREDIENTS]],Ingredients[INGREDIENTS],Ingredients[UNIT],,0),"")</f>
        <v>kg.</v>
      </c>
      <c r="G185" s="29">
        <f>IFERROR(_xlfn.XLOOKUP(RecipeCostCalculator[[#This Row],[USED INGREDIENTS]],Ingredients[INGREDIENTS],Ingredients[PURCHASING PRICE],,0),"")</f>
        <v>5.3341176470588243</v>
      </c>
      <c r="H185" s="29">
        <f>IFERROR(RecipeCostCalculator[[#This Row],[INGREDIENTS PURCHASING PRICE]]*RecipeCostCalculator[[#This Row],[USED WEIGHT]],"0")</f>
        <v>1.6002352941176474E-2</v>
      </c>
    </row>
    <row r="186" spans="1:8" ht="15" customHeight="1">
      <c r="A186" s="27">
        <f>IF(RecipeCostCalculator[[#This Row],[READY PRODUCT]]=B185,A185,A185+1)</f>
        <v>16</v>
      </c>
      <c r="B186" s="28" t="s">
        <v>19</v>
      </c>
      <c r="C186" s="36">
        <v>1</v>
      </c>
      <c r="D186" s="28" t="s">
        <v>297</v>
      </c>
      <c r="E186" s="37">
        <v>0.01</v>
      </c>
      <c r="F186" s="27" t="str">
        <f>IFERROR(_xlfn.XLOOKUP(RecipeCostCalculator[[#This Row],[USED INGREDIENTS]],Ingredients[INGREDIENTS],Ingredients[UNIT],,0),"")</f>
        <v>kg.</v>
      </c>
      <c r="G186" s="29">
        <f>IFERROR(_xlfn.XLOOKUP(RecipeCostCalculator[[#This Row],[USED INGREDIENTS]],Ingredients[INGREDIENTS],Ingredients[PURCHASING PRICE],,0),"")</f>
        <v>0.6</v>
      </c>
      <c r="H186" s="29">
        <f>IFERROR(RecipeCostCalculator[[#This Row],[INGREDIENTS PURCHASING PRICE]]*RecipeCostCalculator[[#This Row],[USED WEIGHT]],"0")</f>
        <v>6.0000000000000001E-3</v>
      </c>
    </row>
    <row r="187" spans="1:8" ht="15" customHeight="1">
      <c r="A187" s="27">
        <f>IF(RecipeCostCalculator[[#This Row],[READY PRODUCT]]=B186,A186,A186+1)</f>
        <v>16</v>
      </c>
      <c r="B187" s="28" t="s">
        <v>19</v>
      </c>
      <c r="C187" s="36">
        <v>1</v>
      </c>
      <c r="D187" s="28" t="s">
        <v>302</v>
      </c>
      <c r="E187" s="37">
        <v>0.03</v>
      </c>
      <c r="F187" s="27" t="str">
        <f>IFERROR(_xlfn.XLOOKUP(RecipeCostCalculator[[#This Row],[USED INGREDIENTS]],Ingredients[INGREDIENTS],Ingredients[UNIT],,0),"")</f>
        <v>Litre</v>
      </c>
      <c r="G187" s="29">
        <f>IFERROR(_xlfn.XLOOKUP(RecipeCostCalculator[[#This Row],[USED INGREDIENTS]],Ingredients[INGREDIENTS],Ingredients[PURCHASING PRICE],,0),"")</f>
        <v>1.0385714285714285</v>
      </c>
      <c r="H187" s="29">
        <f>IFERROR(RecipeCostCalculator[[#This Row],[INGREDIENTS PURCHASING PRICE]]*RecipeCostCalculator[[#This Row],[USED WEIGHT]],"0")</f>
        <v>3.1157142857142852E-2</v>
      </c>
    </row>
    <row r="188" spans="1:8" ht="15" customHeight="1">
      <c r="A188" s="27">
        <f>IF(RecipeCostCalculator[[#This Row],[READY PRODUCT]]=B187,A187,A187+1)</f>
        <v>16</v>
      </c>
      <c r="B188" s="28" t="s">
        <v>19</v>
      </c>
      <c r="C188" s="36">
        <v>1</v>
      </c>
      <c r="D188" s="28" t="s">
        <v>243</v>
      </c>
      <c r="E188" s="37">
        <v>1</v>
      </c>
      <c r="F188" s="27" t="str">
        <f>IFERROR(_xlfn.XLOOKUP(RecipeCostCalculator[[#This Row],[USED INGREDIENTS]],Ingredients[INGREDIENTS],Ingredients[UNIT],,0),"")</f>
        <v>Piece/s</v>
      </c>
      <c r="G188" s="29">
        <f>IFERROR(_xlfn.XLOOKUP(RecipeCostCalculator[[#This Row],[USED INGREDIENTS]],Ingredients[INGREDIENTS],Ingredients[PURCHASING PRICE],,0),"")</f>
        <v>0.14552631578947378</v>
      </c>
      <c r="H188" s="29">
        <f>IFERROR(RecipeCostCalculator[[#This Row],[INGREDIENTS PURCHASING PRICE]]*RecipeCostCalculator[[#This Row],[USED WEIGHT]],"0")</f>
        <v>0.14552631578947378</v>
      </c>
    </row>
    <row r="189" spans="1:8" ht="15" customHeight="1">
      <c r="A189" s="27">
        <f>IF(RecipeCostCalculator[[#This Row],[READY PRODUCT]]=B188,A188,A188+1)</f>
        <v>16</v>
      </c>
      <c r="B189" s="28" t="s">
        <v>19</v>
      </c>
      <c r="C189" s="36">
        <v>1</v>
      </c>
      <c r="D189" s="28" t="s">
        <v>161</v>
      </c>
      <c r="E189" s="37">
        <v>0.25</v>
      </c>
      <c r="F189" s="27" t="str">
        <f>IFERROR(_xlfn.XLOOKUP(RecipeCostCalculator[[#This Row],[USED INGREDIENTS]],Ingredients[INGREDIENTS],Ingredients[UNIT],,0),"")</f>
        <v>kg.</v>
      </c>
      <c r="G189" s="29">
        <f>IFERROR(_xlfn.XLOOKUP(RecipeCostCalculator[[#This Row],[USED INGREDIENTS]],Ingredients[INGREDIENTS],Ingredients[PURCHASING PRICE],,0),"")</f>
        <v>7</v>
      </c>
      <c r="H189" s="29">
        <f>IFERROR(RecipeCostCalculator[[#This Row],[INGREDIENTS PURCHASING PRICE]]*RecipeCostCalculator[[#This Row],[USED WEIGHT]],"0")</f>
        <v>1.75</v>
      </c>
    </row>
    <row r="190" spans="1:8" ht="15" customHeight="1">
      <c r="A190" s="27">
        <f>IF(RecipeCostCalculator[[#This Row],[READY PRODUCT]]=B189,A189,A189+1)</f>
        <v>17</v>
      </c>
      <c r="B190" s="28" t="s">
        <v>20</v>
      </c>
      <c r="C190" s="36">
        <v>1</v>
      </c>
      <c r="D190" s="28" t="s">
        <v>254</v>
      </c>
      <c r="E190" s="37">
        <v>0.2</v>
      </c>
      <c r="F190" s="27" t="str">
        <f>IFERROR(_xlfn.XLOOKUP(RecipeCostCalculator[[#This Row],[USED INGREDIENTS]],Ingredients[INGREDIENTS],Ingredients[UNIT],,0),"")</f>
        <v>kg.</v>
      </c>
      <c r="G190" s="29">
        <f>IFERROR(_xlfn.XLOOKUP(RecipeCostCalculator[[#This Row],[USED INGREDIENTS]],Ingredients[INGREDIENTS],Ingredients[PURCHASING PRICE],,0),"")</f>
        <v>3.1</v>
      </c>
      <c r="H190" s="29">
        <f>IFERROR(RecipeCostCalculator[[#This Row],[INGREDIENTS PURCHASING PRICE]]*RecipeCostCalculator[[#This Row],[USED WEIGHT]],"0")</f>
        <v>0.62000000000000011</v>
      </c>
    </row>
    <row r="191" spans="1:8" ht="15" customHeight="1">
      <c r="A191" s="27">
        <f>IF(RecipeCostCalculator[[#This Row],[READY PRODUCT]]=B190,A190,A190+1)</f>
        <v>17</v>
      </c>
      <c r="B191" s="28" t="s">
        <v>20</v>
      </c>
      <c r="C191" s="36">
        <v>1</v>
      </c>
      <c r="D191" s="28" t="s">
        <v>212</v>
      </c>
      <c r="E191" s="37">
        <v>0.03</v>
      </c>
      <c r="F191" s="27" t="str">
        <f>IFERROR(_xlfn.XLOOKUP(RecipeCostCalculator[[#This Row],[USED INGREDIENTS]],Ingredients[INGREDIENTS],Ingredients[UNIT],,0),"")</f>
        <v>kg.</v>
      </c>
      <c r="G191" s="29">
        <f>IFERROR(_xlfn.XLOOKUP(RecipeCostCalculator[[#This Row],[USED INGREDIENTS]],Ingredients[INGREDIENTS],Ingredients[PURCHASING PRICE],,0),"")</f>
        <v>3.7050000000000005</v>
      </c>
      <c r="H191" s="29">
        <f>IFERROR(RecipeCostCalculator[[#This Row],[INGREDIENTS PURCHASING PRICE]]*RecipeCostCalculator[[#This Row],[USED WEIGHT]],"0")</f>
        <v>0.11115000000000001</v>
      </c>
    </row>
    <row r="192" spans="1:8" ht="15" customHeight="1">
      <c r="A192" s="27">
        <f>IF(RecipeCostCalculator[[#This Row],[READY PRODUCT]]=B191,A191,A191+1)</f>
        <v>17</v>
      </c>
      <c r="B192" s="28" t="s">
        <v>20</v>
      </c>
      <c r="C192" s="36">
        <v>1</v>
      </c>
      <c r="D192" s="28" t="s">
        <v>215</v>
      </c>
      <c r="E192" s="37">
        <v>0.03</v>
      </c>
      <c r="F192" s="27" t="str">
        <f>IFERROR(_xlfn.XLOOKUP(RecipeCostCalculator[[#This Row],[USED INGREDIENTS]],Ingredients[INGREDIENTS],Ingredients[UNIT],,0),"")</f>
        <v>kg.</v>
      </c>
      <c r="G192" s="29">
        <f>IFERROR(_xlfn.XLOOKUP(RecipeCostCalculator[[#This Row],[USED INGREDIENTS]],Ingredients[INGREDIENTS],Ingredients[PURCHASING PRICE],,0),"")</f>
        <v>2.348148148148149</v>
      </c>
      <c r="H192" s="29">
        <f>IFERROR(RecipeCostCalculator[[#This Row],[INGREDIENTS PURCHASING PRICE]]*RecipeCostCalculator[[#This Row],[USED WEIGHT]],"0")</f>
        <v>7.0444444444444462E-2</v>
      </c>
    </row>
    <row r="193" spans="1:8" ht="15" customHeight="1">
      <c r="A193" s="27">
        <f>IF(RecipeCostCalculator[[#This Row],[READY PRODUCT]]=B192,A192,A192+1)</f>
        <v>17</v>
      </c>
      <c r="B193" s="28" t="s">
        <v>20</v>
      </c>
      <c r="C193" s="36">
        <v>1</v>
      </c>
      <c r="D193" s="28" t="s">
        <v>302</v>
      </c>
      <c r="E193" s="37">
        <v>0.03</v>
      </c>
      <c r="F193" s="27" t="str">
        <f>IFERROR(_xlfn.XLOOKUP(RecipeCostCalculator[[#This Row],[USED INGREDIENTS]],Ingredients[INGREDIENTS],Ingredients[UNIT],,0),"")</f>
        <v>Litre</v>
      </c>
      <c r="G193" s="29">
        <f>IFERROR(_xlfn.XLOOKUP(RecipeCostCalculator[[#This Row],[USED INGREDIENTS]],Ingredients[INGREDIENTS],Ingredients[PURCHASING PRICE],,0),"")</f>
        <v>1.0385714285714285</v>
      </c>
      <c r="H193" s="29">
        <f>IFERROR(RecipeCostCalculator[[#This Row],[INGREDIENTS PURCHASING PRICE]]*RecipeCostCalculator[[#This Row],[USED WEIGHT]],"0")</f>
        <v>3.1157142857142852E-2</v>
      </c>
    </row>
    <row r="194" spans="1:8" ht="15" customHeight="1">
      <c r="A194" s="27">
        <f>IF(RecipeCostCalculator[[#This Row],[READY PRODUCT]]=B193,A193,A193+1)</f>
        <v>17</v>
      </c>
      <c r="B194" s="28" t="s">
        <v>20</v>
      </c>
      <c r="C194" s="36">
        <v>1</v>
      </c>
      <c r="D194" s="28" t="s">
        <v>20</v>
      </c>
      <c r="E194" s="37">
        <v>0.13</v>
      </c>
      <c r="F194" s="27" t="str">
        <f>IFERROR(_xlfn.XLOOKUP(RecipeCostCalculator[[#This Row],[USED INGREDIENTS]],Ingredients[INGREDIENTS],Ingredients[UNIT],,0),"")</f>
        <v>kg.</v>
      </c>
      <c r="G194" s="29">
        <f>IFERROR(_xlfn.XLOOKUP(RecipeCostCalculator[[#This Row],[USED INGREDIENTS]],Ingredients[INGREDIENTS],Ingredients[PURCHASING PRICE],,0),"")</f>
        <v>12</v>
      </c>
      <c r="H194" s="29">
        <f>IFERROR(RecipeCostCalculator[[#This Row],[INGREDIENTS PURCHASING PRICE]]*RecipeCostCalculator[[#This Row],[USED WEIGHT]],"0")</f>
        <v>1.56</v>
      </c>
    </row>
    <row r="195" spans="1:8" ht="15" customHeight="1">
      <c r="A195" s="27">
        <f>IF(RecipeCostCalculator[[#This Row],[READY PRODUCT]]=B194,A194,A194+1)</f>
        <v>18</v>
      </c>
      <c r="B195" s="28" t="s">
        <v>162</v>
      </c>
      <c r="C195" s="36">
        <v>1</v>
      </c>
      <c r="D195" s="38" t="s">
        <v>295</v>
      </c>
      <c r="E195" s="37">
        <v>1</v>
      </c>
      <c r="F195" s="27" t="str">
        <f>IFERROR(_xlfn.XLOOKUP(RecipeCostCalculator[[#This Row],[USED INGREDIENTS]],Ingredients[INGREDIENTS],Ingredients[UNIT],,0),"")</f>
        <v>kg.</v>
      </c>
      <c r="G195" s="29">
        <f>IFERROR(_xlfn.XLOOKUP(RecipeCostCalculator[[#This Row],[USED INGREDIENTS]],Ingredients[INGREDIENTS],Ingredients[PURCHASING PRICE],,0),"")</f>
        <v>3.9899999999999998</v>
      </c>
      <c r="H195" s="29">
        <f>IFERROR(RecipeCostCalculator[[#This Row],[INGREDIENTS PURCHASING PRICE]]*RecipeCostCalculator[[#This Row],[USED WEIGHT]],"0")</f>
        <v>3.9899999999999998</v>
      </c>
    </row>
    <row r="196" spans="1:8" ht="15" customHeight="1">
      <c r="A196" s="27">
        <f>IF(RecipeCostCalculator[[#This Row],[READY PRODUCT]]=B195,A195,A195+1)</f>
        <v>19</v>
      </c>
      <c r="B196" s="28" t="s">
        <v>331</v>
      </c>
      <c r="C196" s="36">
        <v>1</v>
      </c>
      <c r="D196" s="28" t="s">
        <v>276</v>
      </c>
      <c r="E196" s="37">
        <v>0.16</v>
      </c>
      <c r="F196" s="27" t="str">
        <f>IFERROR(_xlfn.XLOOKUP(RecipeCostCalculator[[#This Row],[USED INGREDIENTS]],Ingredients[INGREDIENTS],Ingredients[UNIT],,0),"")</f>
        <v>kg.</v>
      </c>
      <c r="G196" s="29">
        <f>IFERROR(_xlfn.XLOOKUP(RecipeCostCalculator[[#This Row],[USED INGREDIENTS]],Ingredients[INGREDIENTS],Ingredients[PURCHASING PRICE],,0),"")</f>
        <v>10.5</v>
      </c>
      <c r="H196" s="29">
        <f>IFERROR(RecipeCostCalculator[[#This Row],[INGREDIENTS PURCHASING PRICE]]*RecipeCostCalculator[[#This Row],[USED WEIGHT]],"0")</f>
        <v>1.68</v>
      </c>
    </row>
    <row r="197" spans="1:8" ht="15" customHeight="1">
      <c r="A197" s="27">
        <f>IF(RecipeCostCalculator[[#This Row],[READY PRODUCT]]=B196,A196,A196+1)</f>
        <v>19</v>
      </c>
      <c r="B197" s="28" t="s">
        <v>331</v>
      </c>
      <c r="C197" s="36">
        <v>1</v>
      </c>
      <c r="D197" s="28" t="s">
        <v>297</v>
      </c>
      <c r="E197" s="37">
        <v>0.01</v>
      </c>
      <c r="F197" s="27" t="str">
        <f>IFERROR(_xlfn.XLOOKUP(RecipeCostCalculator[[#This Row],[USED INGREDIENTS]],Ingredients[INGREDIENTS],Ingredients[UNIT],,0),"")</f>
        <v>kg.</v>
      </c>
      <c r="G197" s="29">
        <f>IFERROR(_xlfn.XLOOKUP(RecipeCostCalculator[[#This Row],[USED INGREDIENTS]],Ingredients[INGREDIENTS],Ingredients[PURCHASING PRICE],,0),"")</f>
        <v>0.6</v>
      </c>
      <c r="H197" s="29">
        <f>IFERROR(RecipeCostCalculator[[#This Row],[INGREDIENTS PURCHASING PRICE]]*RecipeCostCalculator[[#This Row],[USED WEIGHT]],"0")</f>
        <v>6.0000000000000001E-3</v>
      </c>
    </row>
    <row r="198" spans="1:8" ht="15" customHeight="1">
      <c r="A198" s="27">
        <f>IF(RecipeCostCalculator[[#This Row],[READY PRODUCT]]=B197,A197,A197+1)</f>
        <v>19</v>
      </c>
      <c r="B198" s="28" t="s">
        <v>331</v>
      </c>
      <c r="C198" s="36">
        <v>1</v>
      </c>
      <c r="D198" s="28" t="s">
        <v>307</v>
      </c>
      <c r="E198" s="37">
        <v>0.1</v>
      </c>
      <c r="F198" s="27" t="str">
        <f>IFERROR(_xlfn.XLOOKUP(RecipeCostCalculator[[#This Row],[USED INGREDIENTS]],Ingredients[INGREDIENTS],Ingredients[UNIT],,0),"")</f>
        <v>kg.</v>
      </c>
      <c r="G198" s="29">
        <f>IFERROR(_xlfn.XLOOKUP(RecipeCostCalculator[[#This Row],[USED INGREDIENTS]],Ingredients[INGREDIENTS],Ingredients[PURCHASING PRICE],,0),"")</f>
        <v>3.37</v>
      </c>
      <c r="H198" s="29">
        <f>IFERROR(RecipeCostCalculator[[#This Row],[INGREDIENTS PURCHASING PRICE]]*RecipeCostCalculator[[#This Row],[USED WEIGHT]],"0")</f>
        <v>0.33700000000000002</v>
      </c>
    </row>
    <row r="199" spans="1:8" ht="15" customHeight="1">
      <c r="A199" s="27">
        <f>IF(RecipeCostCalculator[[#This Row],[READY PRODUCT]]=B198,A198,A198+1)</f>
        <v>19</v>
      </c>
      <c r="B199" s="28" t="s">
        <v>331</v>
      </c>
      <c r="C199" s="36">
        <v>1</v>
      </c>
      <c r="D199" s="28" t="s">
        <v>308</v>
      </c>
      <c r="E199" s="37">
        <v>0.21</v>
      </c>
      <c r="F199" s="27" t="str">
        <f>IFERROR(_xlfn.XLOOKUP(RecipeCostCalculator[[#This Row],[USED INGREDIENTS]],Ingredients[INGREDIENTS],Ingredients[UNIT],,0),"")</f>
        <v>kg.</v>
      </c>
      <c r="G199" s="29">
        <f>IFERROR(_xlfn.XLOOKUP(RecipeCostCalculator[[#This Row],[USED INGREDIENTS]],Ingredients[INGREDIENTS],Ingredients[PURCHASING PRICE],,0),"")</f>
        <v>1.1599999999999999</v>
      </c>
      <c r="H199" s="29">
        <f>IFERROR(RecipeCostCalculator[[#This Row],[INGREDIENTS PURCHASING PRICE]]*RecipeCostCalculator[[#This Row],[USED WEIGHT]],"0")</f>
        <v>0.24359999999999998</v>
      </c>
    </row>
    <row r="200" spans="1:8" ht="15" customHeight="1">
      <c r="A200" s="27">
        <f>IF(RecipeCostCalculator[[#This Row],[READY PRODUCT]]=B199,A199,A199+1)</f>
        <v>20</v>
      </c>
      <c r="B200" s="28" t="s">
        <v>184</v>
      </c>
      <c r="C200" s="36">
        <v>1</v>
      </c>
      <c r="D200" s="28" t="s">
        <v>258</v>
      </c>
      <c r="E200" s="37">
        <v>0.04</v>
      </c>
      <c r="F200" s="27" t="str">
        <f>IFERROR(_xlfn.XLOOKUP(RecipeCostCalculator[[#This Row],[USED INGREDIENTS]],Ingredients[INGREDIENTS],Ingredients[UNIT],,0),"")</f>
        <v>kg.</v>
      </c>
      <c r="G200" s="29">
        <f>IFERROR(_xlfn.XLOOKUP(RecipeCostCalculator[[#This Row],[USED INGREDIENTS]],Ingredients[INGREDIENTS],Ingredients[PURCHASING PRICE],,0),"")</f>
        <v>26</v>
      </c>
      <c r="H200" s="29">
        <f>IFERROR(RecipeCostCalculator[[#This Row],[INGREDIENTS PURCHASING PRICE]]*RecipeCostCalculator[[#This Row],[USED WEIGHT]],"0")</f>
        <v>1.04</v>
      </c>
    </row>
    <row r="201" spans="1:8" ht="15" customHeight="1">
      <c r="A201" s="27">
        <f>IF(RecipeCostCalculator[[#This Row],[READY PRODUCT]]=B200,A200,A200+1)</f>
        <v>20</v>
      </c>
      <c r="B201" s="28" t="s">
        <v>184</v>
      </c>
      <c r="C201" s="36">
        <v>1</v>
      </c>
      <c r="D201" s="28" t="s">
        <v>276</v>
      </c>
      <c r="E201" s="37">
        <v>0.14000000000000001</v>
      </c>
      <c r="F201" s="27" t="str">
        <f>IFERROR(_xlfn.XLOOKUP(RecipeCostCalculator[[#This Row],[USED INGREDIENTS]],Ingredients[INGREDIENTS],Ingredients[UNIT],,0),"")</f>
        <v>kg.</v>
      </c>
      <c r="G201" s="29">
        <f>IFERROR(_xlfn.XLOOKUP(RecipeCostCalculator[[#This Row],[USED INGREDIENTS]],Ingredients[INGREDIENTS],Ingredients[PURCHASING PRICE],,0),"")</f>
        <v>10.5</v>
      </c>
      <c r="H201" s="29">
        <f>IFERROR(RecipeCostCalculator[[#This Row],[INGREDIENTS PURCHASING PRICE]]*RecipeCostCalculator[[#This Row],[USED WEIGHT]],"0")</f>
        <v>1.4700000000000002</v>
      </c>
    </row>
    <row r="202" spans="1:8" ht="15" customHeight="1">
      <c r="A202" s="27">
        <f>IF(RecipeCostCalculator[[#This Row],[READY PRODUCT]]=B201,A201,A201+1)</f>
        <v>20</v>
      </c>
      <c r="B202" s="28" t="s">
        <v>184</v>
      </c>
      <c r="C202" s="36">
        <v>1</v>
      </c>
      <c r="D202" s="28" t="s">
        <v>297</v>
      </c>
      <c r="E202" s="37">
        <v>0.01</v>
      </c>
      <c r="F202" s="27" t="str">
        <f>IFERROR(_xlfn.XLOOKUP(RecipeCostCalculator[[#This Row],[USED INGREDIENTS]],Ingredients[INGREDIENTS],Ingredients[UNIT],,0),"")</f>
        <v>kg.</v>
      </c>
      <c r="G202" s="29">
        <f>IFERROR(_xlfn.XLOOKUP(RecipeCostCalculator[[#This Row],[USED INGREDIENTS]],Ingredients[INGREDIENTS],Ingredients[PURCHASING PRICE],,0),"")</f>
        <v>0.6</v>
      </c>
      <c r="H202" s="29">
        <f>IFERROR(RecipeCostCalculator[[#This Row],[INGREDIENTS PURCHASING PRICE]]*RecipeCostCalculator[[#This Row],[USED WEIGHT]],"0")</f>
        <v>6.0000000000000001E-3</v>
      </c>
    </row>
    <row r="203" spans="1:8" ht="15" customHeight="1">
      <c r="A203" s="27">
        <f>IF(RecipeCostCalculator[[#This Row],[READY PRODUCT]]=B202,A202,A202+1)</f>
        <v>20</v>
      </c>
      <c r="B203" s="28" t="s">
        <v>184</v>
      </c>
      <c r="C203" s="36">
        <v>1</v>
      </c>
      <c r="D203" s="28" t="s">
        <v>307</v>
      </c>
      <c r="E203" s="37">
        <v>0.1</v>
      </c>
      <c r="F203" s="27" t="str">
        <f>IFERROR(_xlfn.XLOOKUP(RecipeCostCalculator[[#This Row],[USED INGREDIENTS]],Ingredients[INGREDIENTS],Ingredients[UNIT],,0),"")</f>
        <v>kg.</v>
      </c>
      <c r="G203" s="29">
        <f>IFERROR(_xlfn.XLOOKUP(RecipeCostCalculator[[#This Row],[USED INGREDIENTS]],Ingredients[INGREDIENTS],Ingredients[PURCHASING PRICE],,0),"")</f>
        <v>3.37</v>
      </c>
      <c r="H203" s="29">
        <f>IFERROR(RecipeCostCalculator[[#This Row],[INGREDIENTS PURCHASING PRICE]]*RecipeCostCalculator[[#This Row],[USED WEIGHT]],"0")</f>
        <v>0.33700000000000002</v>
      </c>
    </row>
    <row r="204" spans="1:8" ht="15" customHeight="1">
      <c r="A204" s="27">
        <f>IF(RecipeCostCalculator[[#This Row],[READY PRODUCT]]=B203,A203,A203+1)</f>
        <v>20</v>
      </c>
      <c r="B204" s="28" t="s">
        <v>184</v>
      </c>
      <c r="C204" s="36">
        <v>1</v>
      </c>
      <c r="D204" s="28" t="s">
        <v>308</v>
      </c>
      <c r="E204" s="37">
        <v>0.21</v>
      </c>
      <c r="F204" s="27" t="str">
        <f>IFERROR(_xlfn.XLOOKUP(RecipeCostCalculator[[#This Row],[USED INGREDIENTS]],Ingredients[INGREDIENTS],Ingredients[UNIT],,0),"")</f>
        <v>kg.</v>
      </c>
      <c r="G204" s="29">
        <f>IFERROR(_xlfn.XLOOKUP(RecipeCostCalculator[[#This Row],[USED INGREDIENTS]],Ingredients[INGREDIENTS],Ingredients[PURCHASING PRICE],,0),"")</f>
        <v>1.1599999999999999</v>
      </c>
      <c r="H204" s="29">
        <f>IFERROR(RecipeCostCalculator[[#This Row],[INGREDIENTS PURCHASING PRICE]]*RecipeCostCalculator[[#This Row],[USED WEIGHT]],"0")</f>
        <v>0.24359999999999998</v>
      </c>
    </row>
    <row r="205" spans="1:8" ht="15" customHeight="1">
      <c r="A205" s="27">
        <f>IF(RecipeCostCalculator[[#This Row],[READY PRODUCT]]=B204,A204,A204+1)</f>
        <v>21</v>
      </c>
      <c r="B205" s="28" t="s">
        <v>186</v>
      </c>
      <c r="C205" s="36">
        <v>1</v>
      </c>
      <c r="D205" s="28" t="s">
        <v>276</v>
      </c>
      <c r="E205" s="37">
        <v>0.14000000000000001</v>
      </c>
      <c r="F205" s="27" t="str">
        <f>IFERROR(_xlfn.XLOOKUP(RecipeCostCalculator[[#This Row],[USED INGREDIENTS]],Ingredients[INGREDIENTS],Ingredients[UNIT],,0),"")</f>
        <v>kg.</v>
      </c>
      <c r="G205" s="29">
        <f>IFERROR(_xlfn.XLOOKUP(RecipeCostCalculator[[#This Row],[USED INGREDIENTS]],Ingredients[INGREDIENTS],Ingredients[PURCHASING PRICE],,0),"")</f>
        <v>10.5</v>
      </c>
      <c r="H205" s="29">
        <f>IFERROR(RecipeCostCalculator[[#This Row],[INGREDIENTS PURCHASING PRICE]]*RecipeCostCalculator[[#This Row],[USED WEIGHT]],"0")</f>
        <v>1.4700000000000002</v>
      </c>
    </row>
    <row r="206" spans="1:8" ht="15" customHeight="1">
      <c r="A206" s="27">
        <f>IF(RecipeCostCalculator[[#This Row],[READY PRODUCT]]=B205,A205,A205+1)</f>
        <v>21</v>
      </c>
      <c r="B206" s="28" t="s">
        <v>186</v>
      </c>
      <c r="C206" s="36">
        <v>1</v>
      </c>
      <c r="D206" s="28" t="s">
        <v>313</v>
      </c>
      <c r="E206" s="37">
        <v>0.1</v>
      </c>
      <c r="F206" s="27" t="str">
        <f>IFERROR(_xlfn.XLOOKUP(RecipeCostCalculator[[#This Row],[USED INGREDIENTS]],Ingredients[INGREDIENTS],Ingredients[UNIT],,0),"")</f>
        <v>kg.</v>
      </c>
      <c r="G206" s="29">
        <f>IFERROR(_xlfn.XLOOKUP(RecipeCostCalculator[[#This Row],[USED INGREDIENTS]],Ingredients[INGREDIENTS],Ingredients[PURCHASING PRICE],,0),"")</f>
        <v>6</v>
      </c>
      <c r="H206" s="29">
        <f>IFERROR(RecipeCostCalculator[[#This Row],[INGREDIENTS PURCHASING PRICE]]*RecipeCostCalculator[[#This Row],[USED WEIGHT]],"0")</f>
        <v>0.60000000000000009</v>
      </c>
    </row>
    <row r="207" spans="1:8" ht="15" customHeight="1">
      <c r="A207" s="27">
        <f>IF(RecipeCostCalculator[[#This Row],[READY PRODUCT]]=B206,A206,A206+1)</f>
        <v>21</v>
      </c>
      <c r="B207" s="28" t="s">
        <v>186</v>
      </c>
      <c r="C207" s="36">
        <v>1</v>
      </c>
      <c r="D207" s="28" t="s">
        <v>297</v>
      </c>
      <c r="E207" s="37">
        <v>0.01</v>
      </c>
      <c r="F207" s="27" t="str">
        <f>IFERROR(_xlfn.XLOOKUP(RecipeCostCalculator[[#This Row],[USED INGREDIENTS]],Ingredients[INGREDIENTS],Ingredients[UNIT],,0),"")</f>
        <v>kg.</v>
      </c>
      <c r="G207" s="29">
        <f>IFERROR(_xlfn.XLOOKUP(RecipeCostCalculator[[#This Row],[USED INGREDIENTS]],Ingredients[INGREDIENTS],Ingredients[PURCHASING PRICE],,0),"")</f>
        <v>0.6</v>
      </c>
      <c r="H207" s="29">
        <f>IFERROR(RecipeCostCalculator[[#This Row],[INGREDIENTS PURCHASING PRICE]]*RecipeCostCalculator[[#This Row],[USED WEIGHT]],"0")</f>
        <v>6.0000000000000001E-3</v>
      </c>
    </row>
    <row r="208" spans="1:8" ht="15" customHeight="1">
      <c r="A208" s="27">
        <f>IF(RecipeCostCalculator[[#This Row],[READY PRODUCT]]=B207,A207,A207+1)</f>
        <v>21</v>
      </c>
      <c r="B208" s="28" t="s">
        <v>186</v>
      </c>
      <c r="C208" s="36">
        <v>1</v>
      </c>
      <c r="D208" s="28" t="s">
        <v>307</v>
      </c>
      <c r="E208" s="37">
        <v>0.1</v>
      </c>
      <c r="F208" s="27" t="str">
        <f>IFERROR(_xlfn.XLOOKUP(RecipeCostCalculator[[#This Row],[USED INGREDIENTS]],Ingredients[INGREDIENTS],Ingredients[UNIT],,0),"")</f>
        <v>kg.</v>
      </c>
      <c r="G208" s="29">
        <f>IFERROR(_xlfn.XLOOKUP(RecipeCostCalculator[[#This Row],[USED INGREDIENTS]],Ingredients[INGREDIENTS],Ingredients[PURCHASING PRICE],,0),"")</f>
        <v>3.37</v>
      </c>
      <c r="H208" s="29">
        <f>IFERROR(RecipeCostCalculator[[#This Row],[INGREDIENTS PURCHASING PRICE]]*RecipeCostCalculator[[#This Row],[USED WEIGHT]],"0")</f>
        <v>0.33700000000000002</v>
      </c>
    </row>
    <row r="209" spans="1:8" ht="15" customHeight="1">
      <c r="A209" s="27">
        <f>IF(RecipeCostCalculator[[#This Row],[READY PRODUCT]]=B208,A208,A208+1)</f>
        <v>21</v>
      </c>
      <c r="B209" s="28" t="s">
        <v>186</v>
      </c>
      <c r="C209" s="36">
        <v>1</v>
      </c>
      <c r="D209" s="28" t="s">
        <v>308</v>
      </c>
      <c r="E209" s="37">
        <v>0.21</v>
      </c>
      <c r="F209" s="27" t="str">
        <f>IFERROR(_xlfn.XLOOKUP(RecipeCostCalculator[[#This Row],[USED INGREDIENTS]],Ingredients[INGREDIENTS],Ingredients[UNIT],,0),"")</f>
        <v>kg.</v>
      </c>
      <c r="G209" s="29">
        <f>IFERROR(_xlfn.XLOOKUP(RecipeCostCalculator[[#This Row],[USED INGREDIENTS]],Ingredients[INGREDIENTS],Ingredients[PURCHASING PRICE],,0),"")</f>
        <v>1.1599999999999999</v>
      </c>
      <c r="H209" s="29">
        <f>IFERROR(RecipeCostCalculator[[#This Row],[INGREDIENTS PURCHASING PRICE]]*RecipeCostCalculator[[#This Row],[USED WEIGHT]],"0")</f>
        <v>0.24359999999999998</v>
      </c>
    </row>
    <row r="210" spans="1:8" ht="15" customHeight="1">
      <c r="A210" s="27">
        <f>IF(RecipeCostCalculator[[#This Row],[READY PRODUCT]]=B209,A209,A209+1)</f>
        <v>21</v>
      </c>
      <c r="B210" s="28" t="s">
        <v>186</v>
      </c>
      <c r="C210" s="36">
        <v>1</v>
      </c>
      <c r="D210" s="28" t="s">
        <v>261</v>
      </c>
      <c r="E210" s="37">
        <v>0.03</v>
      </c>
      <c r="F210" s="27" t="str">
        <f>IFERROR(_xlfn.XLOOKUP(RecipeCostCalculator[[#This Row],[USED INGREDIENTS]],Ingredients[INGREDIENTS],Ingredients[UNIT],,0),"")</f>
        <v>kg.</v>
      </c>
      <c r="G210" s="29">
        <f>IFERROR(_xlfn.XLOOKUP(RecipeCostCalculator[[#This Row],[USED INGREDIENTS]],Ingredients[INGREDIENTS],Ingredients[PURCHASING PRICE],,0),"")</f>
        <v>5.5</v>
      </c>
      <c r="H210" s="29">
        <f>IFERROR(RecipeCostCalculator[[#This Row],[INGREDIENTS PURCHASING PRICE]]*RecipeCostCalculator[[#This Row],[USED WEIGHT]],"0")</f>
        <v>0.16499999999999998</v>
      </c>
    </row>
    <row r="211" spans="1:8" ht="15" customHeight="1">
      <c r="A211" s="27">
        <f>IF(RecipeCostCalculator[[#This Row],[READY PRODUCT]]=B210,A210,A210+1)</f>
        <v>22</v>
      </c>
      <c r="B211" s="28" t="s">
        <v>330</v>
      </c>
      <c r="C211" s="36">
        <v>1</v>
      </c>
      <c r="D211" s="28" t="s">
        <v>255</v>
      </c>
      <c r="E211" s="37">
        <v>0.02</v>
      </c>
      <c r="F211" s="27" t="str">
        <f>IFERROR(_xlfn.XLOOKUP(RecipeCostCalculator[[#This Row],[USED INGREDIENTS]],Ingredients[INGREDIENTS],Ingredients[UNIT],,0),"")</f>
        <v>kg.</v>
      </c>
      <c r="G211" s="29">
        <f>IFERROR(_xlfn.XLOOKUP(RecipeCostCalculator[[#This Row],[USED INGREDIENTS]],Ingredients[INGREDIENTS],Ingredients[PURCHASING PRICE],,0),"")</f>
        <v>4.9366666666666665</v>
      </c>
      <c r="H211" s="29">
        <f>IFERROR(RecipeCostCalculator[[#This Row],[INGREDIENTS PURCHASING PRICE]]*RecipeCostCalculator[[#This Row],[USED WEIGHT]],"0")</f>
        <v>9.873333333333334E-2</v>
      </c>
    </row>
    <row r="212" spans="1:8" ht="15" customHeight="1">
      <c r="A212" s="27">
        <f>IF(RecipeCostCalculator[[#This Row],[READY PRODUCT]]=B211,A211,A211+1)</f>
        <v>22</v>
      </c>
      <c r="B212" s="28" t="s">
        <v>330</v>
      </c>
      <c r="C212" s="36">
        <v>1</v>
      </c>
      <c r="D212" s="28" t="s">
        <v>207</v>
      </c>
      <c r="E212" s="37">
        <v>0.06</v>
      </c>
      <c r="F212" s="27" t="str">
        <f>IFERROR(_xlfn.XLOOKUP(RecipeCostCalculator[[#This Row],[USED INGREDIENTS]],Ingredients[INGREDIENTS],Ingredients[UNIT],,0),"")</f>
        <v>kg.</v>
      </c>
      <c r="G212" s="29">
        <f>IFERROR(_xlfn.XLOOKUP(RecipeCostCalculator[[#This Row],[USED INGREDIENTS]],Ingredients[INGREDIENTS],Ingredients[PURCHASING PRICE],,0),"")</f>
        <v>0.80285714285714282</v>
      </c>
      <c r="H212" s="29">
        <f>IFERROR(RecipeCostCalculator[[#This Row],[INGREDIENTS PURCHASING PRICE]]*RecipeCostCalculator[[#This Row],[USED WEIGHT]],"0")</f>
        <v>4.8171428571428566E-2</v>
      </c>
    </row>
    <row r="213" spans="1:8" ht="15" customHeight="1">
      <c r="A213" s="27">
        <f>IF(RecipeCostCalculator[[#This Row],[READY PRODUCT]]=B212,A212,A212+1)</f>
        <v>22</v>
      </c>
      <c r="B213" s="28" t="s">
        <v>330</v>
      </c>
      <c r="C213" s="36">
        <v>1</v>
      </c>
      <c r="D213" s="28" t="s">
        <v>276</v>
      </c>
      <c r="E213" s="37">
        <v>0.14000000000000001</v>
      </c>
      <c r="F213" s="27" t="str">
        <f>IFERROR(_xlfn.XLOOKUP(RecipeCostCalculator[[#This Row],[USED INGREDIENTS]],Ingredients[INGREDIENTS],Ingredients[UNIT],,0),"")</f>
        <v>kg.</v>
      </c>
      <c r="G213" s="29">
        <f>IFERROR(_xlfn.XLOOKUP(RecipeCostCalculator[[#This Row],[USED INGREDIENTS]],Ingredients[INGREDIENTS],Ingredients[PURCHASING PRICE],,0),"")</f>
        <v>10.5</v>
      </c>
      <c r="H213" s="29">
        <f>IFERROR(RecipeCostCalculator[[#This Row],[INGREDIENTS PURCHASING PRICE]]*RecipeCostCalculator[[#This Row],[USED WEIGHT]],"0")</f>
        <v>1.4700000000000002</v>
      </c>
    </row>
    <row r="214" spans="1:8" ht="15" customHeight="1">
      <c r="A214" s="27">
        <f>IF(RecipeCostCalculator[[#This Row],[READY PRODUCT]]=B213,A213,A213+1)</f>
        <v>22</v>
      </c>
      <c r="B214" s="28" t="s">
        <v>330</v>
      </c>
      <c r="C214" s="36">
        <v>1</v>
      </c>
      <c r="D214" s="28" t="s">
        <v>318</v>
      </c>
      <c r="E214" s="37">
        <v>0.06</v>
      </c>
      <c r="F214" s="27" t="str">
        <f>IFERROR(_xlfn.XLOOKUP(RecipeCostCalculator[[#This Row],[USED INGREDIENTS]],Ingredients[INGREDIENTS],Ingredients[UNIT],,0),"")</f>
        <v>kg.</v>
      </c>
      <c r="G214" s="29">
        <f>IFERROR(_xlfn.XLOOKUP(RecipeCostCalculator[[#This Row],[USED INGREDIENTS]],Ingredients[INGREDIENTS],Ingredients[PURCHASING PRICE],,0),"")</f>
        <v>6.3730769230769226</v>
      </c>
      <c r="H214" s="29">
        <f>IFERROR(RecipeCostCalculator[[#This Row],[INGREDIENTS PURCHASING PRICE]]*RecipeCostCalculator[[#This Row],[USED WEIGHT]],"0")</f>
        <v>0.38238461538461532</v>
      </c>
    </row>
    <row r="215" spans="1:8" ht="15" customHeight="1">
      <c r="A215" s="27">
        <f>IF(RecipeCostCalculator[[#This Row],[READY PRODUCT]]=B214,A214,A214+1)</f>
        <v>22</v>
      </c>
      <c r="B215" s="28" t="s">
        <v>330</v>
      </c>
      <c r="C215" s="36">
        <v>1</v>
      </c>
      <c r="D215" s="28" t="s">
        <v>227</v>
      </c>
      <c r="E215" s="37">
        <v>0.06</v>
      </c>
      <c r="F215" s="27" t="str">
        <f>IFERROR(_xlfn.XLOOKUP(RecipeCostCalculator[[#This Row],[USED INGREDIENTS]],Ingredients[INGREDIENTS],Ingredients[UNIT],,0),"")</f>
        <v>kg.</v>
      </c>
      <c r="G215" s="29">
        <f>IFERROR(_xlfn.XLOOKUP(RecipeCostCalculator[[#This Row],[USED INGREDIENTS]],Ingredients[INGREDIENTS],Ingredients[PURCHASING PRICE],,0),"")</f>
        <v>3.584090909090909</v>
      </c>
      <c r="H215" s="29">
        <f>IFERROR(RecipeCostCalculator[[#This Row],[INGREDIENTS PURCHASING PRICE]]*RecipeCostCalculator[[#This Row],[USED WEIGHT]],"0")</f>
        <v>0.21504545454545454</v>
      </c>
    </row>
    <row r="216" spans="1:8" ht="15" customHeight="1">
      <c r="A216" s="27">
        <f>IF(RecipeCostCalculator[[#This Row],[READY PRODUCT]]=B215,A215,A215+1)</f>
        <v>22</v>
      </c>
      <c r="B216" s="28" t="s">
        <v>330</v>
      </c>
      <c r="C216" s="36">
        <v>1</v>
      </c>
      <c r="D216" s="28" t="s">
        <v>297</v>
      </c>
      <c r="E216" s="37">
        <v>0.01</v>
      </c>
      <c r="F216" s="27" t="str">
        <f>IFERROR(_xlfn.XLOOKUP(RecipeCostCalculator[[#This Row],[USED INGREDIENTS]],Ingredients[INGREDIENTS],Ingredients[UNIT],,0),"")</f>
        <v>kg.</v>
      </c>
      <c r="G216" s="29">
        <f>IFERROR(_xlfn.XLOOKUP(RecipeCostCalculator[[#This Row],[USED INGREDIENTS]],Ingredients[INGREDIENTS],Ingredients[PURCHASING PRICE],,0),"")</f>
        <v>0.6</v>
      </c>
      <c r="H216" s="29">
        <f>IFERROR(RecipeCostCalculator[[#This Row],[INGREDIENTS PURCHASING PRICE]]*RecipeCostCalculator[[#This Row],[USED WEIGHT]],"0")</f>
        <v>6.0000000000000001E-3</v>
      </c>
    </row>
    <row r="217" spans="1:8" ht="15" customHeight="1">
      <c r="A217" s="27">
        <f>IF(RecipeCostCalculator[[#This Row],[READY PRODUCT]]=B216,A216,A216+1)</f>
        <v>22</v>
      </c>
      <c r="B217" s="28" t="s">
        <v>330</v>
      </c>
      <c r="C217" s="36">
        <v>1</v>
      </c>
      <c r="D217" s="28" t="s">
        <v>307</v>
      </c>
      <c r="E217" s="37">
        <v>0.1</v>
      </c>
      <c r="F217" s="27" t="str">
        <f>IFERROR(_xlfn.XLOOKUP(RecipeCostCalculator[[#This Row],[USED INGREDIENTS]],Ingredients[INGREDIENTS],Ingredients[UNIT],,0),"")</f>
        <v>kg.</v>
      </c>
      <c r="G217" s="29">
        <f>IFERROR(_xlfn.XLOOKUP(RecipeCostCalculator[[#This Row],[USED INGREDIENTS]],Ingredients[INGREDIENTS],Ingredients[PURCHASING PRICE],,0),"")</f>
        <v>3.37</v>
      </c>
      <c r="H217" s="29">
        <f>IFERROR(RecipeCostCalculator[[#This Row],[INGREDIENTS PURCHASING PRICE]]*RecipeCostCalculator[[#This Row],[USED WEIGHT]],"0")</f>
        <v>0.33700000000000002</v>
      </c>
    </row>
    <row r="218" spans="1:8" ht="15" customHeight="1">
      <c r="A218" s="27">
        <f>IF(RecipeCostCalculator[[#This Row],[READY PRODUCT]]=B217,A217,A217+1)</f>
        <v>22</v>
      </c>
      <c r="B218" s="28" t="s">
        <v>330</v>
      </c>
      <c r="C218" s="36">
        <v>1</v>
      </c>
      <c r="D218" s="28" t="s">
        <v>308</v>
      </c>
      <c r="E218" s="37">
        <v>0.21</v>
      </c>
      <c r="F218" s="27" t="str">
        <f>IFERROR(_xlfn.XLOOKUP(RecipeCostCalculator[[#This Row],[USED INGREDIENTS]],Ingredients[INGREDIENTS],Ingredients[UNIT],,0),"")</f>
        <v>kg.</v>
      </c>
      <c r="G218" s="29">
        <f>IFERROR(_xlfn.XLOOKUP(RecipeCostCalculator[[#This Row],[USED INGREDIENTS]],Ingredients[INGREDIENTS],Ingredients[PURCHASING PRICE],,0),"")</f>
        <v>1.1599999999999999</v>
      </c>
      <c r="H218" s="29">
        <f>IFERROR(RecipeCostCalculator[[#This Row],[INGREDIENTS PURCHASING PRICE]]*RecipeCostCalculator[[#This Row],[USED WEIGHT]],"0")</f>
        <v>0.24359999999999998</v>
      </c>
    </row>
    <row r="219" spans="1:8" ht="15" customHeight="1">
      <c r="A219" s="27">
        <f>IF(RecipeCostCalculator[[#This Row],[READY PRODUCT]]=B218,A218,A218+1)</f>
        <v>23</v>
      </c>
      <c r="B219" s="28" t="s">
        <v>187</v>
      </c>
      <c r="C219" s="36">
        <v>1</v>
      </c>
      <c r="D219" s="28" t="s">
        <v>276</v>
      </c>
      <c r="E219" s="37">
        <v>0.14000000000000001</v>
      </c>
      <c r="F219" s="27" t="str">
        <f>IFERROR(_xlfn.XLOOKUP(RecipeCostCalculator[[#This Row],[USED INGREDIENTS]],Ingredients[INGREDIENTS],Ingredients[UNIT],,0),"")</f>
        <v>kg.</v>
      </c>
      <c r="G219" s="29">
        <f>IFERROR(_xlfn.XLOOKUP(RecipeCostCalculator[[#This Row],[USED INGREDIENTS]],Ingredients[INGREDIENTS],Ingredients[PURCHASING PRICE],,0),"")</f>
        <v>10.5</v>
      </c>
      <c r="H219" s="29">
        <f>IFERROR(RecipeCostCalculator[[#This Row],[INGREDIENTS PURCHASING PRICE]]*RecipeCostCalculator[[#This Row],[USED WEIGHT]],"0")</f>
        <v>1.4700000000000002</v>
      </c>
    </row>
    <row r="220" spans="1:8" ht="15" customHeight="1">
      <c r="A220" s="27">
        <f>IF(RecipeCostCalculator[[#This Row],[READY PRODUCT]]=B219,A219,A219+1)</f>
        <v>23</v>
      </c>
      <c r="B220" s="28" t="s">
        <v>187</v>
      </c>
      <c r="C220" s="36">
        <v>1</v>
      </c>
      <c r="D220" s="28" t="s">
        <v>297</v>
      </c>
      <c r="E220" s="37">
        <v>0.01</v>
      </c>
      <c r="F220" s="27" t="str">
        <f>IFERROR(_xlfn.XLOOKUP(RecipeCostCalculator[[#This Row],[USED INGREDIENTS]],Ingredients[INGREDIENTS],Ingredients[UNIT],,0),"")</f>
        <v>kg.</v>
      </c>
      <c r="G220" s="29">
        <f>IFERROR(_xlfn.XLOOKUP(RecipeCostCalculator[[#This Row],[USED INGREDIENTS]],Ingredients[INGREDIENTS],Ingredients[PURCHASING PRICE],,0),"")</f>
        <v>0.6</v>
      </c>
      <c r="H220" s="29">
        <f>IFERROR(RecipeCostCalculator[[#This Row],[INGREDIENTS PURCHASING PRICE]]*RecipeCostCalculator[[#This Row],[USED WEIGHT]],"0")</f>
        <v>6.0000000000000001E-3</v>
      </c>
    </row>
    <row r="221" spans="1:8" ht="15" customHeight="1">
      <c r="A221" s="27">
        <f>IF(RecipeCostCalculator[[#This Row],[READY PRODUCT]]=B220,A220,A220+1)</f>
        <v>23</v>
      </c>
      <c r="B221" s="28" t="s">
        <v>187</v>
      </c>
      <c r="C221" s="36">
        <v>1</v>
      </c>
      <c r="D221" s="28" t="s">
        <v>307</v>
      </c>
      <c r="E221" s="37">
        <v>0.1</v>
      </c>
      <c r="F221" s="27" t="str">
        <f>IFERROR(_xlfn.XLOOKUP(RecipeCostCalculator[[#This Row],[USED INGREDIENTS]],Ingredients[INGREDIENTS],Ingredients[UNIT],,0),"")</f>
        <v>kg.</v>
      </c>
      <c r="G221" s="29">
        <f>IFERROR(_xlfn.XLOOKUP(RecipeCostCalculator[[#This Row],[USED INGREDIENTS]],Ingredients[INGREDIENTS],Ingredients[PURCHASING PRICE],,0),"")</f>
        <v>3.37</v>
      </c>
      <c r="H221" s="29">
        <f>IFERROR(RecipeCostCalculator[[#This Row],[INGREDIENTS PURCHASING PRICE]]*RecipeCostCalculator[[#This Row],[USED WEIGHT]],"0")</f>
        <v>0.33700000000000002</v>
      </c>
    </row>
    <row r="222" spans="1:8" ht="15" customHeight="1">
      <c r="A222" s="27">
        <f>IF(RecipeCostCalculator[[#This Row],[READY PRODUCT]]=B221,A221,A221+1)</f>
        <v>23</v>
      </c>
      <c r="B222" s="28" t="s">
        <v>187</v>
      </c>
      <c r="C222" s="36">
        <v>1</v>
      </c>
      <c r="D222" s="28" t="s">
        <v>308</v>
      </c>
      <c r="E222" s="37">
        <v>0.21</v>
      </c>
      <c r="F222" s="27" t="str">
        <f>IFERROR(_xlfn.XLOOKUP(RecipeCostCalculator[[#This Row],[USED INGREDIENTS]],Ingredients[INGREDIENTS],Ingredients[UNIT],,0),"")</f>
        <v>kg.</v>
      </c>
      <c r="G222" s="29">
        <f>IFERROR(_xlfn.XLOOKUP(RecipeCostCalculator[[#This Row],[USED INGREDIENTS]],Ingredients[INGREDIENTS],Ingredients[PURCHASING PRICE],,0),"")</f>
        <v>1.1599999999999999</v>
      </c>
      <c r="H222" s="29">
        <f>IFERROR(RecipeCostCalculator[[#This Row],[INGREDIENTS PURCHASING PRICE]]*RecipeCostCalculator[[#This Row],[USED WEIGHT]],"0")</f>
        <v>0.24359999999999998</v>
      </c>
    </row>
    <row r="223" spans="1:8" ht="15" customHeight="1">
      <c r="A223" s="27">
        <f>IF(RecipeCostCalculator[[#This Row],[READY PRODUCT]]=B222,A222,A222+1)</f>
        <v>23</v>
      </c>
      <c r="B223" s="28" t="s">
        <v>187</v>
      </c>
      <c r="C223" s="36">
        <v>1</v>
      </c>
      <c r="D223" s="28" t="s">
        <v>246</v>
      </c>
      <c r="E223" s="37">
        <v>0.14000000000000001</v>
      </c>
      <c r="F223" s="27" t="str">
        <f>IFERROR(_xlfn.XLOOKUP(RecipeCostCalculator[[#This Row],[USED INGREDIENTS]],Ingredients[INGREDIENTS],Ingredients[UNIT],,0),"")</f>
        <v>kg.</v>
      </c>
      <c r="G223" s="29">
        <f>IFERROR(_xlfn.XLOOKUP(RecipeCostCalculator[[#This Row],[USED INGREDIENTS]],Ingredients[INGREDIENTS],Ingredients[PURCHASING PRICE],,0),"")</f>
        <v>5.5</v>
      </c>
      <c r="H223" s="29">
        <f>IFERROR(RecipeCostCalculator[[#This Row],[INGREDIENTS PURCHASING PRICE]]*RecipeCostCalculator[[#This Row],[USED WEIGHT]],"0")</f>
        <v>0.77</v>
      </c>
    </row>
    <row r="224" spans="1:8" ht="15" customHeight="1">
      <c r="A224" s="27">
        <f>IF(RecipeCostCalculator[[#This Row],[READY PRODUCT]]=B223,A223,A223+1)</f>
        <v>24</v>
      </c>
      <c r="B224" s="28" t="s">
        <v>328</v>
      </c>
      <c r="C224" s="36">
        <v>1</v>
      </c>
      <c r="D224" s="28" t="s">
        <v>276</v>
      </c>
      <c r="E224" s="37">
        <v>0.14000000000000001</v>
      </c>
      <c r="F224" s="27" t="str">
        <f>IFERROR(_xlfn.XLOOKUP(RecipeCostCalculator[[#This Row],[USED INGREDIENTS]],Ingredients[INGREDIENTS],Ingredients[UNIT],,0),"")</f>
        <v>kg.</v>
      </c>
      <c r="G224" s="29">
        <f>IFERROR(_xlfn.XLOOKUP(RecipeCostCalculator[[#This Row],[USED INGREDIENTS]],Ingredients[INGREDIENTS],Ingredients[PURCHASING PRICE],,0),"")</f>
        <v>10.5</v>
      </c>
      <c r="H224" s="29">
        <f>IFERROR(RecipeCostCalculator[[#This Row],[INGREDIENTS PURCHASING PRICE]]*RecipeCostCalculator[[#This Row],[USED WEIGHT]],"0")</f>
        <v>1.4700000000000002</v>
      </c>
    </row>
    <row r="225" spans="1:8" ht="15" customHeight="1">
      <c r="A225" s="27">
        <f>IF(RecipeCostCalculator[[#This Row],[READY PRODUCT]]=B224,A224,A224+1)</f>
        <v>24</v>
      </c>
      <c r="B225" s="28" t="s">
        <v>328</v>
      </c>
      <c r="C225" s="36">
        <v>1</v>
      </c>
      <c r="D225" s="28" t="s">
        <v>297</v>
      </c>
      <c r="E225" s="37">
        <v>0.01</v>
      </c>
      <c r="F225" s="27" t="str">
        <f>IFERROR(_xlfn.XLOOKUP(RecipeCostCalculator[[#This Row],[USED INGREDIENTS]],Ingredients[INGREDIENTS],Ingredients[UNIT],,0),"")</f>
        <v>kg.</v>
      </c>
      <c r="G225" s="29">
        <f>IFERROR(_xlfn.XLOOKUP(RecipeCostCalculator[[#This Row],[USED INGREDIENTS]],Ingredients[INGREDIENTS],Ingredients[PURCHASING PRICE],,0),"")</f>
        <v>0.6</v>
      </c>
      <c r="H225" s="29">
        <f>IFERROR(RecipeCostCalculator[[#This Row],[INGREDIENTS PURCHASING PRICE]]*RecipeCostCalculator[[#This Row],[USED WEIGHT]],"0")</f>
        <v>6.0000000000000001E-3</v>
      </c>
    </row>
    <row r="226" spans="1:8" ht="15" customHeight="1">
      <c r="A226" s="27">
        <f>IF(RecipeCostCalculator[[#This Row],[READY PRODUCT]]=B225,A225,A225+1)</f>
        <v>24</v>
      </c>
      <c r="B226" s="28" t="s">
        <v>328</v>
      </c>
      <c r="C226" s="36">
        <v>1</v>
      </c>
      <c r="D226" s="28" t="s">
        <v>307</v>
      </c>
      <c r="E226" s="37">
        <v>0.1</v>
      </c>
      <c r="F226" s="27" t="str">
        <f>IFERROR(_xlfn.XLOOKUP(RecipeCostCalculator[[#This Row],[USED INGREDIENTS]],Ingredients[INGREDIENTS],Ingredients[UNIT],,0),"")</f>
        <v>kg.</v>
      </c>
      <c r="G226" s="29">
        <f>IFERROR(_xlfn.XLOOKUP(RecipeCostCalculator[[#This Row],[USED INGREDIENTS]],Ingredients[INGREDIENTS],Ingredients[PURCHASING PRICE],,0),"")</f>
        <v>3.37</v>
      </c>
      <c r="H226" s="29">
        <f>IFERROR(RecipeCostCalculator[[#This Row],[INGREDIENTS PURCHASING PRICE]]*RecipeCostCalculator[[#This Row],[USED WEIGHT]],"0")</f>
        <v>0.33700000000000002</v>
      </c>
    </row>
    <row r="227" spans="1:8" ht="15" customHeight="1">
      <c r="A227" s="27">
        <f>IF(RecipeCostCalculator[[#This Row],[READY PRODUCT]]=B226,A226,A226+1)</f>
        <v>24</v>
      </c>
      <c r="B227" s="28" t="s">
        <v>328</v>
      </c>
      <c r="C227" s="36">
        <v>1</v>
      </c>
      <c r="D227" s="28" t="s">
        <v>308</v>
      </c>
      <c r="E227" s="37">
        <v>0.21</v>
      </c>
      <c r="F227" s="27" t="str">
        <f>IFERROR(_xlfn.XLOOKUP(RecipeCostCalculator[[#This Row],[USED INGREDIENTS]],Ingredients[INGREDIENTS],Ingredients[UNIT],,0),"")</f>
        <v>kg.</v>
      </c>
      <c r="G227" s="29">
        <f>IFERROR(_xlfn.XLOOKUP(RecipeCostCalculator[[#This Row],[USED INGREDIENTS]],Ingredients[INGREDIENTS],Ingredients[PURCHASING PRICE],,0),"")</f>
        <v>1.1599999999999999</v>
      </c>
      <c r="H227" s="29">
        <f>IFERROR(RecipeCostCalculator[[#This Row],[INGREDIENTS PURCHASING PRICE]]*RecipeCostCalculator[[#This Row],[USED WEIGHT]],"0")</f>
        <v>0.24359999999999998</v>
      </c>
    </row>
    <row r="228" spans="1:8" ht="15" customHeight="1">
      <c r="A228" s="27">
        <f>IF(RecipeCostCalculator[[#This Row],[READY PRODUCT]]=B227,A227,A227+1)</f>
        <v>24</v>
      </c>
      <c r="B228" s="28" t="s">
        <v>328</v>
      </c>
      <c r="C228" s="36">
        <v>1</v>
      </c>
      <c r="D228" s="28" t="s">
        <v>309</v>
      </c>
      <c r="E228" s="37">
        <v>0.06</v>
      </c>
      <c r="F228" s="27" t="str">
        <f>IFERROR(_xlfn.XLOOKUP(RecipeCostCalculator[[#This Row],[USED INGREDIENTS]],Ingredients[INGREDIENTS],Ingredients[UNIT],,0),"")</f>
        <v>kg.</v>
      </c>
      <c r="G228" s="29">
        <f>IFERROR(_xlfn.XLOOKUP(RecipeCostCalculator[[#This Row],[USED INGREDIENTS]],Ingredients[INGREDIENTS],Ingredients[PURCHASING PRICE],,0),"")</f>
        <v>26</v>
      </c>
      <c r="H228" s="29">
        <f>IFERROR(RecipeCostCalculator[[#This Row],[INGREDIENTS PURCHASING PRICE]]*RecipeCostCalculator[[#This Row],[USED WEIGHT]],"0")</f>
        <v>1.56</v>
      </c>
    </row>
    <row r="229" spans="1:8" ht="15" customHeight="1">
      <c r="A229" s="27">
        <f>IF(RecipeCostCalculator[[#This Row],[READY PRODUCT]]=B228,A228,A228+1)</f>
        <v>25</v>
      </c>
      <c r="B229" s="28" t="s">
        <v>163</v>
      </c>
      <c r="C229" s="36">
        <v>1</v>
      </c>
      <c r="D229" s="28" t="s">
        <v>276</v>
      </c>
      <c r="E229" s="37">
        <v>0.14000000000000001</v>
      </c>
      <c r="F229" s="27" t="str">
        <f>IFERROR(_xlfn.XLOOKUP(RecipeCostCalculator[[#This Row],[USED INGREDIENTS]],Ingredients[INGREDIENTS],Ingredients[UNIT],,0),"")</f>
        <v>kg.</v>
      </c>
      <c r="G229" s="29">
        <f>IFERROR(_xlfn.XLOOKUP(RecipeCostCalculator[[#This Row],[USED INGREDIENTS]],Ingredients[INGREDIENTS],Ingredients[PURCHASING PRICE],,0),"")</f>
        <v>10.5</v>
      </c>
      <c r="H229" s="29">
        <f>IFERROR(RecipeCostCalculator[[#This Row],[INGREDIENTS PURCHASING PRICE]]*RecipeCostCalculator[[#This Row],[USED WEIGHT]],"0")</f>
        <v>1.4700000000000002</v>
      </c>
    </row>
    <row r="230" spans="1:8" ht="15" customHeight="1">
      <c r="A230" s="27">
        <f>IF(RecipeCostCalculator[[#This Row],[READY PRODUCT]]=B229,A229,A229+1)</f>
        <v>25</v>
      </c>
      <c r="B230" s="28" t="s">
        <v>163</v>
      </c>
      <c r="C230" s="36">
        <v>1</v>
      </c>
      <c r="D230" s="28" t="s">
        <v>297</v>
      </c>
      <c r="E230" s="37">
        <v>0.01</v>
      </c>
      <c r="F230" s="27" t="str">
        <f>IFERROR(_xlfn.XLOOKUP(RecipeCostCalculator[[#This Row],[USED INGREDIENTS]],Ingredients[INGREDIENTS],Ingredients[UNIT],,0),"")</f>
        <v>kg.</v>
      </c>
      <c r="G230" s="29">
        <f>IFERROR(_xlfn.XLOOKUP(RecipeCostCalculator[[#This Row],[USED INGREDIENTS]],Ingredients[INGREDIENTS],Ingredients[PURCHASING PRICE],,0),"")</f>
        <v>0.6</v>
      </c>
      <c r="H230" s="29">
        <f>IFERROR(RecipeCostCalculator[[#This Row],[INGREDIENTS PURCHASING PRICE]]*RecipeCostCalculator[[#This Row],[USED WEIGHT]],"0")</f>
        <v>6.0000000000000001E-3</v>
      </c>
    </row>
    <row r="231" spans="1:8" ht="15" customHeight="1">
      <c r="A231" s="27">
        <f>IF(RecipeCostCalculator[[#This Row],[READY PRODUCT]]=B230,A230,A230+1)</f>
        <v>25</v>
      </c>
      <c r="B231" s="28" t="s">
        <v>163</v>
      </c>
      <c r="C231" s="36">
        <v>1</v>
      </c>
      <c r="D231" s="28" t="s">
        <v>20</v>
      </c>
      <c r="E231" s="37">
        <v>0.13</v>
      </c>
      <c r="F231" s="27" t="str">
        <f>IFERROR(_xlfn.XLOOKUP(RecipeCostCalculator[[#This Row],[USED INGREDIENTS]],Ingredients[INGREDIENTS],Ingredients[UNIT],,0),"")</f>
        <v>kg.</v>
      </c>
      <c r="G231" s="29">
        <f>IFERROR(_xlfn.XLOOKUP(RecipeCostCalculator[[#This Row],[USED INGREDIENTS]],Ingredients[INGREDIENTS],Ingredients[PURCHASING PRICE],,0),"")</f>
        <v>12</v>
      </c>
      <c r="H231" s="29">
        <f>IFERROR(RecipeCostCalculator[[#This Row],[INGREDIENTS PURCHASING PRICE]]*RecipeCostCalculator[[#This Row],[USED WEIGHT]],"0")</f>
        <v>1.56</v>
      </c>
    </row>
    <row r="232" spans="1:8" ht="15" customHeight="1">
      <c r="A232" s="27">
        <f>IF(RecipeCostCalculator[[#This Row],[READY PRODUCT]]=B231,A231,A231+1)</f>
        <v>25</v>
      </c>
      <c r="B232" s="28" t="s">
        <v>163</v>
      </c>
      <c r="C232" s="36">
        <v>1</v>
      </c>
      <c r="D232" s="28" t="s">
        <v>307</v>
      </c>
      <c r="E232" s="37">
        <v>0.1</v>
      </c>
      <c r="F232" s="27" t="str">
        <f>IFERROR(_xlfn.XLOOKUP(RecipeCostCalculator[[#This Row],[USED INGREDIENTS]],Ingredients[INGREDIENTS],Ingredients[UNIT],,0),"")</f>
        <v>kg.</v>
      </c>
      <c r="G232" s="29">
        <f>IFERROR(_xlfn.XLOOKUP(RecipeCostCalculator[[#This Row],[USED INGREDIENTS]],Ingredients[INGREDIENTS],Ingredients[PURCHASING PRICE],,0),"")</f>
        <v>3.37</v>
      </c>
      <c r="H232" s="29">
        <f>IFERROR(RecipeCostCalculator[[#This Row],[INGREDIENTS PURCHASING PRICE]]*RecipeCostCalculator[[#This Row],[USED WEIGHT]],"0")</f>
        <v>0.33700000000000002</v>
      </c>
    </row>
    <row r="233" spans="1:8" ht="15" customHeight="1">
      <c r="A233" s="27">
        <f>IF(RecipeCostCalculator[[#This Row],[READY PRODUCT]]=B232,A232,A232+1)</f>
        <v>25</v>
      </c>
      <c r="B233" s="28" t="s">
        <v>163</v>
      </c>
      <c r="C233" s="36">
        <v>1</v>
      </c>
      <c r="D233" s="28" t="s">
        <v>308</v>
      </c>
      <c r="E233" s="37">
        <v>0.21</v>
      </c>
      <c r="F233" s="27" t="str">
        <f>IFERROR(_xlfn.XLOOKUP(RecipeCostCalculator[[#This Row],[USED INGREDIENTS]],Ingredients[INGREDIENTS],Ingredients[UNIT],,0),"")</f>
        <v>kg.</v>
      </c>
      <c r="G233" s="29">
        <f>IFERROR(_xlfn.XLOOKUP(RecipeCostCalculator[[#This Row],[USED INGREDIENTS]],Ingredients[INGREDIENTS],Ingredients[PURCHASING PRICE],,0),"")</f>
        <v>1.1599999999999999</v>
      </c>
      <c r="H233" s="29">
        <f>IFERROR(RecipeCostCalculator[[#This Row],[INGREDIENTS PURCHASING PRICE]]*RecipeCostCalculator[[#This Row],[USED WEIGHT]],"0")</f>
        <v>0.24359999999999998</v>
      </c>
    </row>
    <row r="234" spans="1:8" ht="15" customHeight="1">
      <c r="A234" s="27">
        <f>IF(RecipeCostCalculator[[#This Row],[READY PRODUCT]]=B233,A233,A233+1)</f>
        <v>26</v>
      </c>
      <c r="B234" s="28" t="s">
        <v>185</v>
      </c>
      <c r="C234" s="36">
        <v>1</v>
      </c>
      <c r="D234" s="28" t="s">
        <v>315</v>
      </c>
      <c r="E234" s="37">
        <v>0.15</v>
      </c>
      <c r="F234" s="27" t="str">
        <f>IFERROR(_xlfn.XLOOKUP(RecipeCostCalculator[[#This Row],[USED INGREDIENTS]],Ingredients[INGREDIENTS],Ingredients[UNIT],,0),"")</f>
        <v>kg.</v>
      </c>
      <c r="G234" s="29">
        <f>IFERROR(_xlfn.XLOOKUP(RecipeCostCalculator[[#This Row],[USED INGREDIENTS]],Ingredients[INGREDIENTS],Ingredients[PURCHASING PRICE],,0),"")</f>
        <v>2.5575000000000001</v>
      </c>
      <c r="H234" s="29">
        <f>IFERROR(RecipeCostCalculator[[#This Row],[INGREDIENTS PURCHASING PRICE]]*RecipeCostCalculator[[#This Row],[USED WEIGHT]],"0")</f>
        <v>0.38362499999999999</v>
      </c>
    </row>
    <row r="235" spans="1:8" ht="15" customHeight="1">
      <c r="A235" s="27">
        <f>IF(RecipeCostCalculator[[#This Row],[READY PRODUCT]]=B234,A234,A234+1)</f>
        <v>26</v>
      </c>
      <c r="B235" s="28" t="s">
        <v>185</v>
      </c>
      <c r="C235" s="36">
        <v>1</v>
      </c>
      <c r="D235" s="28" t="s">
        <v>276</v>
      </c>
      <c r="E235" s="37">
        <v>0.06</v>
      </c>
      <c r="F235" s="27" t="str">
        <f>IFERROR(_xlfn.XLOOKUP(RecipeCostCalculator[[#This Row],[USED INGREDIENTS]],Ingredients[INGREDIENTS],Ingredients[UNIT],,0),"")</f>
        <v>kg.</v>
      </c>
      <c r="G235" s="29">
        <f>IFERROR(_xlfn.XLOOKUP(RecipeCostCalculator[[#This Row],[USED INGREDIENTS]],Ingredients[INGREDIENTS],Ingredients[PURCHASING PRICE],,0),"")</f>
        <v>10.5</v>
      </c>
      <c r="H235" s="29">
        <f>IFERROR(RecipeCostCalculator[[#This Row],[INGREDIENTS PURCHASING PRICE]]*RecipeCostCalculator[[#This Row],[USED WEIGHT]],"0")</f>
        <v>0.63</v>
      </c>
    </row>
    <row r="236" spans="1:8" ht="15" customHeight="1">
      <c r="A236" s="27">
        <f>IF(RecipeCostCalculator[[#This Row],[READY PRODUCT]]=B235,A235,A235+1)</f>
        <v>26</v>
      </c>
      <c r="B236" s="28" t="s">
        <v>185</v>
      </c>
      <c r="C236" s="36">
        <v>1</v>
      </c>
      <c r="D236" s="28" t="s">
        <v>277</v>
      </c>
      <c r="E236" s="37">
        <v>0.02</v>
      </c>
      <c r="F236" s="27" t="str">
        <f>IFERROR(_xlfn.XLOOKUP(RecipeCostCalculator[[#This Row],[USED INGREDIENTS]],Ingredients[INGREDIENTS],Ingredients[UNIT],,0),"")</f>
        <v>kg.</v>
      </c>
      <c r="G236" s="29">
        <f>IFERROR(_xlfn.XLOOKUP(RecipeCostCalculator[[#This Row],[USED INGREDIENTS]],Ingredients[INGREDIENTS],Ingredients[PURCHASING PRICE],,0),"")</f>
        <v>24.383333333333336</v>
      </c>
      <c r="H236" s="29">
        <f>IFERROR(RecipeCostCalculator[[#This Row],[INGREDIENTS PURCHASING PRICE]]*RecipeCostCalculator[[#This Row],[USED WEIGHT]],"0")</f>
        <v>0.48766666666666675</v>
      </c>
    </row>
    <row r="237" spans="1:8" ht="15" customHeight="1">
      <c r="A237" s="27">
        <f>IF(RecipeCostCalculator[[#This Row],[READY PRODUCT]]=B236,A236,A236+1)</f>
        <v>26</v>
      </c>
      <c r="B237" s="28" t="s">
        <v>185</v>
      </c>
      <c r="C237" s="36">
        <v>1</v>
      </c>
      <c r="D237" s="28" t="s">
        <v>318</v>
      </c>
      <c r="E237" s="37">
        <v>0.03</v>
      </c>
      <c r="F237" s="27" t="str">
        <f>IFERROR(_xlfn.XLOOKUP(RecipeCostCalculator[[#This Row],[USED INGREDIENTS]],Ingredients[INGREDIENTS],Ingredients[UNIT],,0),"")</f>
        <v>kg.</v>
      </c>
      <c r="G237" s="29">
        <f>IFERROR(_xlfn.XLOOKUP(RecipeCostCalculator[[#This Row],[USED INGREDIENTS]],Ingredients[INGREDIENTS],Ingredients[PURCHASING PRICE],,0),"")</f>
        <v>6.3730769230769226</v>
      </c>
      <c r="H237" s="29">
        <f>IFERROR(RecipeCostCalculator[[#This Row],[INGREDIENTS PURCHASING PRICE]]*RecipeCostCalculator[[#This Row],[USED WEIGHT]],"0")</f>
        <v>0.19119230769230766</v>
      </c>
    </row>
    <row r="238" spans="1:8" ht="15" customHeight="1">
      <c r="A238" s="27">
        <f>IF(RecipeCostCalculator[[#This Row],[READY PRODUCT]]=B237,A237,A237+1)</f>
        <v>26</v>
      </c>
      <c r="B238" s="28" t="s">
        <v>185</v>
      </c>
      <c r="C238" s="36">
        <v>1</v>
      </c>
      <c r="D238" s="28" t="s">
        <v>313</v>
      </c>
      <c r="E238" s="37">
        <v>0.08</v>
      </c>
      <c r="F238" s="27" t="str">
        <f>IFERROR(_xlfn.XLOOKUP(RecipeCostCalculator[[#This Row],[USED INGREDIENTS]],Ingredients[INGREDIENTS],Ingredients[UNIT],,0),"")</f>
        <v>kg.</v>
      </c>
      <c r="G238" s="29">
        <f>IFERROR(_xlfn.XLOOKUP(RecipeCostCalculator[[#This Row],[USED INGREDIENTS]],Ingredients[INGREDIENTS],Ingredients[PURCHASING PRICE],,0),"")</f>
        <v>6</v>
      </c>
      <c r="H238" s="29">
        <f>IFERROR(RecipeCostCalculator[[#This Row],[INGREDIENTS PURCHASING PRICE]]*RecipeCostCalculator[[#This Row],[USED WEIGHT]],"0")</f>
        <v>0.48</v>
      </c>
    </row>
    <row r="239" spans="1:8" ht="15" customHeight="1">
      <c r="A239" s="27">
        <f>IF(RecipeCostCalculator[[#This Row],[READY PRODUCT]]=B238,A238,A238+1)</f>
        <v>26</v>
      </c>
      <c r="B239" s="28" t="s">
        <v>185</v>
      </c>
      <c r="C239" s="36">
        <v>1</v>
      </c>
      <c r="D239" s="28" t="s">
        <v>297</v>
      </c>
      <c r="E239" s="37">
        <v>0.01</v>
      </c>
      <c r="F239" s="27" t="str">
        <f>IFERROR(_xlfn.XLOOKUP(RecipeCostCalculator[[#This Row],[USED INGREDIENTS]],Ingredients[INGREDIENTS],Ingredients[UNIT],,0),"")</f>
        <v>kg.</v>
      </c>
      <c r="G239" s="29">
        <f>IFERROR(_xlfn.XLOOKUP(RecipeCostCalculator[[#This Row],[USED INGREDIENTS]],Ingredients[INGREDIENTS],Ingredients[PURCHASING PRICE],,0),"")</f>
        <v>0.6</v>
      </c>
      <c r="H239" s="29">
        <f>IFERROR(RecipeCostCalculator[[#This Row],[INGREDIENTS PURCHASING PRICE]]*RecipeCostCalculator[[#This Row],[USED WEIGHT]],"0")</f>
        <v>6.0000000000000001E-3</v>
      </c>
    </row>
    <row r="240" spans="1:8" ht="15" customHeight="1">
      <c r="A240" s="27">
        <f>IF(RecipeCostCalculator[[#This Row],[READY PRODUCT]]=B239,A239,A239+1)</f>
        <v>26</v>
      </c>
      <c r="B240" s="28" t="s">
        <v>185</v>
      </c>
      <c r="C240" s="36">
        <v>1</v>
      </c>
      <c r="D240" s="28" t="s">
        <v>305</v>
      </c>
      <c r="E240" s="37">
        <v>0.03</v>
      </c>
      <c r="F240" s="27" t="str">
        <f>IFERROR(_xlfn.XLOOKUP(RecipeCostCalculator[[#This Row],[USED INGREDIENTS]],Ingredients[INGREDIENTS],Ingredients[UNIT],,0),"")</f>
        <v>Piece/s</v>
      </c>
      <c r="G240" s="29">
        <f>IFERROR(_xlfn.XLOOKUP(RecipeCostCalculator[[#This Row],[USED INGREDIENTS]],Ingredients[INGREDIENTS],Ingredients[PURCHASING PRICE],,0),"")</f>
        <v>8</v>
      </c>
      <c r="H240" s="29">
        <f>IFERROR(RecipeCostCalculator[[#This Row],[INGREDIENTS PURCHASING PRICE]]*RecipeCostCalculator[[#This Row],[USED WEIGHT]],"0")</f>
        <v>0.24</v>
      </c>
    </row>
    <row r="241" spans="1:8" ht="15" customHeight="1">
      <c r="A241" s="27">
        <f>IF(RecipeCostCalculator[[#This Row],[READY PRODUCT]]=B240,A240,A240+1)</f>
        <v>26</v>
      </c>
      <c r="B241" s="28" t="s">
        <v>185</v>
      </c>
      <c r="C241" s="36">
        <v>1</v>
      </c>
      <c r="D241" s="28" t="s">
        <v>307</v>
      </c>
      <c r="E241" s="37">
        <v>0.06</v>
      </c>
      <c r="F241" s="27" t="str">
        <f>IFERROR(_xlfn.XLOOKUP(RecipeCostCalculator[[#This Row],[USED INGREDIENTS]],Ingredients[INGREDIENTS],Ingredients[UNIT],,0),"")</f>
        <v>kg.</v>
      </c>
      <c r="G241" s="29">
        <f>IFERROR(_xlfn.XLOOKUP(RecipeCostCalculator[[#This Row],[USED INGREDIENTS]],Ingredients[INGREDIENTS],Ingredients[PURCHASING PRICE],,0),"")</f>
        <v>3.37</v>
      </c>
      <c r="H241" s="29">
        <f>IFERROR(RecipeCostCalculator[[#This Row],[INGREDIENTS PURCHASING PRICE]]*RecipeCostCalculator[[#This Row],[USED WEIGHT]],"0")</f>
        <v>0.20219999999999999</v>
      </c>
    </row>
    <row r="242" spans="1:8" ht="15" customHeight="1">
      <c r="A242" s="27">
        <f>IF(RecipeCostCalculator[[#This Row],[READY PRODUCT]]=B241,A241,A241+1)</f>
        <v>26</v>
      </c>
      <c r="B242" s="28" t="s">
        <v>185</v>
      </c>
      <c r="C242" s="36">
        <v>1</v>
      </c>
      <c r="D242" s="28" t="s">
        <v>308</v>
      </c>
      <c r="E242" s="37">
        <v>0.21</v>
      </c>
      <c r="F242" s="27" t="str">
        <f>IFERROR(_xlfn.XLOOKUP(RecipeCostCalculator[[#This Row],[USED INGREDIENTS]],Ingredients[INGREDIENTS],Ingredients[UNIT],,0),"")</f>
        <v>kg.</v>
      </c>
      <c r="G242" s="29">
        <f>IFERROR(_xlfn.XLOOKUP(RecipeCostCalculator[[#This Row],[USED INGREDIENTS]],Ingredients[INGREDIENTS],Ingredients[PURCHASING PRICE],,0),"")</f>
        <v>1.1599999999999999</v>
      </c>
      <c r="H242" s="29">
        <f>IFERROR(RecipeCostCalculator[[#This Row],[INGREDIENTS PURCHASING PRICE]]*RecipeCostCalculator[[#This Row],[USED WEIGHT]],"0")</f>
        <v>0.24359999999999998</v>
      </c>
    </row>
    <row r="243" spans="1:8" ht="15" customHeight="1">
      <c r="A243" s="27">
        <f>IF(RecipeCostCalculator[[#This Row],[READY PRODUCT]]=B242,A242,A242+1)</f>
        <v>27</v>
      </c>
      <c r="B243" s="28" t="s">
        <v>197</v>
      </c>
      <c r="C243" s="36">
        <v>1</v>
      </c>
      <c r="D243" s="28" t="s">
        <v>315</v>
      </c>
      <c r="E243" s="37">
        <v>7.0000000000000007E-2</v>
      </c>
      <c r="F243" s="27" t="str">
        <f>IFERROR(_xlfn.XLOOKUP(RecipeCostCalculator[[#This Row],[USED INGREDIENTS]],Ingredients[INGREDIENTS],Ingredients[UNIT],,0),"")</f>
        <v>kg.</v>
      </c>
      <c r="G243" s="29">
        <f>IFERROR(_xlfn.XLOOKUP(RecipeCostCalculator[[#This Row],[USED INGREDIENTS]],Ingredients[INGREDIENTS],Ingredients[PURCHASING PRICE],,0),"")</f>
        <v>2.5575000000000001</v>
      </c>
      <c r="H243" s="29">
        <f>IFERROR(RecipeCostCalculator[[#This Row],[INGREDIENTS PURCHASING PRICE]]*RecipeCostCalculator[[#This Row],[USED WEIGHT]],"0")</f>
        <v>0.17902500000000002</v>
      </c>
    </row>
    <row r="244" spans="1:8" ht="15" customHeight="1">
      <c r="A244" s="27">
        <f>IF(RecipeCostCalculator[[#This Row],[READY PRODUCT]]=B243,A243,A243+1)</f>
        <v>27</v>
      </c>
      <c r="B244" s="28" t="s">
        <v>197</v>
      </c>
      <c r="C244" s="36">
        <v>1</v>
      </c>
      <c r="D244" s="28" t="s">
        <v>205</v>
      </c>
      <c r="E244" s="37">
        <v>3.0000000000000001E-3</v>
      </c>
      <c r="F244" s="27" t="str">
        <f>IFERROR(_xlfn.XLOOKUP(RecipeCostCalculator[[#This Row],[USED INGREDIENTS]],Ingredients[INGREDIENTS],Ingredients[UNIT],,0),"")</f>
        <v>kg.</v>
      </c>
      <c r="G244" s="29">
        <f>IFERROR(_xlfn.XLOOKUP(RecipeCostCalculator[[#This Row],[USED INGREDIENTS]],Ingredients[INGREDIENTS],Ingredients[PURCHASING PRICE],,0),"")</f>
        <v>0.44000000000000011</v>
      </c>
      <c r="H244" s="29">
        <f>IFERROR(RecipeCostCalculator[[#This Row],[INGREDIENTS PURCHASING PRICE]]*RecipeCostCalculator[[#This Row],[USED WEIGHT]],"0")</f>
        <v>1.3200000000000004E-3</v>
      </c>
    </row>
    <row r="245" spans="1:8" ht="15" customHeight="1">
      <c r="A245" s="27">
        <f>IF(RecipeCostCalculator[[#This Row],[READY PRODUCT]]=B244,A244,A244+1)</f>
        <v>27</v>
      </c>
      <c r="B245" s="28" t="s">
        <v>197</v>
      </c>
      <c r="C245" s="36">
        <v>1</v>
      </c>
      <c r="D245" s="28" t="s">
        <v>266</v>
      </c>
      <c r="E245" s="37">
        <v>0.25</v>
      </c>
      <c r="F245" s="27" t="str">
        <f>IFERROR(_xlfn.XLOOKUP(RecipeCostCalculator[[#This Row],[USED INGREDIENTS]],Ingredients[INGREDIENTS],Ingredients[UNIT],,0),"")</f>
        <v>Piece/s</v>
      </c>
      <c r="G245" s="29">
        <f>IFERROR(_xlfn.XLOOKUP(RecipeCostCalculator[[#This Row],[USED INGREDIENTS]],Ingredients[INGREDIENTS],Ingredients[PURCHASING PRICE],,0),"")</f>
        <v>0.74</v>
      </c>
      <c r="H245" s="29">
        <f>IFERROR(RecipeCostCalculator[[#This Row],[INGREDIENTS PURCHASING PRICE]]*RecipeCostCalculator[[#This Row],[USED WEIGHT]],"0")</f>
        <v>0.185</v>
      </c>
    </row>
    <row r="246" spans="1:8" ht="15" customHeight="1">
      <c r="A246" s="27">
        <f>IF(RecipeCostCalculator[[#This Row],[READY PRODUCT]]=B245,A245,A245+1)</f>
        <v>27</v>
      </c>
      <c r="B246" s="28" t="s">
        <v>197</v>
      </c>
      <c r="C246" s="36">
        <v>1</v>
      </c>
      <c r="D246" s="28" t="s">
        <v>277</v>
      </c>
      <c r="E246" s="37">
        <v>1.4999999999999999E-2</v>
      </c>
      <c r="F246" s="27" t="str">
        <f>IFERROR(_xlfn.XLOOKUP(RecipeCostCalculator[[#This Row],[USED INGREDIENTS]],Ingredients[INGREDIENTS],Ingredients[UNIT],,0),"")</f>
        <v>kg.</v>
      </c>
      <c r="G246" s="29">
        <f>IFERROR(_xlfn.XLOOKUP(RecipeCostCalculator[[#This Row],[USED INGREDIENTS]],Ingredients[INGREDIENTS],Ingredients[PURCHASING PRICE],,0),"")</f>
        <v>24.383333333333336</v>
      </c>
      <c r="H246" s="29">
        <f>IFERROR(RecipeCostCalculator[[#This Row],[INGREDIENTS PURCHASING PRICE]]*RecipeCostCalculator[[#This Row],[USED WEIGHT]],"0")</f>
        <v>0.36575000000000002</v>
      </c>
    </row>
    <row r="247" spans="1:8" ht="15" customHeight="1">
      <c r="A247" s="27">
        <f>IF(RecipeCostCalculator[[#This Row],[READY PRODUCT]]=B246,A246,A246+1)</f>
        <v>27</v>
      </c>
      <c r="B247" s="28" t="s">
        <v>197</v>
      </c>
      <c r="C247" s="36">
        <v>1</v>
      </c>
      <c r="D247" s="28" t="s">
        <v>219</v>
      </c>
      <c r="E247" s="37">
        <v>0.03</v>
      </c>
      <c r="F247" s="27" t="str">
        <f>IFERROR(_xlfn.XLOOKUP(RecipeCostCalculator[[#This Row],[USED INGREDIENTS]],Ingredients[INGREDIENTS],Ingredients[UNIT],,0),"")</f>
        <v>kg.</v>
      </c>
      <c r="G247" s="29">
        <f>IFERROR(_xlfn.XLOOKUP(RecipeCostCalculator[[#This Row],[USED INGREDIENTS]],Ingredients[INGREDIENTS],Ingredients[PURCHASING PRICE],,0),"")</f>
        <v>3.2195</v>
      </c>
      <c r="H247" s="29">
        <f>IFERROR(RecipeCostCalculator[[#This Row],[INGREDIENTS PURCHASING PRICE]]*RecipeCostCalculator[[#This Row],[USED WEIGHT]],"0")</f>
        <v>9.6585000000000004E-2</v>
      </c>
    </row>
    <row r="248" spans="1:8" ht="15" customHeight="1">
      <c r="A248" s="27">
        <f>IF(RecipeCostCalculator[[#This Row],[READY PRODUCT]]=B247,A247,A247+1)</f>
        <v>27</v>
      </c>
      <c r="B248" s="28" t="s">
        <v>197</v>
      </c>
      <c r="C248" s="36">
        <v>1</v>
      </c>
      <c r="D248" s="28" t="s">
        <v>280</v>
      </c>
      <c r="E248" s="37">
        <v>3.0000000000000001E-3</v>
      </c>
      <c r="F248" s="27" t="str">
        <f>IFERROR(_xlfn.XLOOKUP(RecipeCostCalculator[[#This Row],[USED INGREDIENTS]],Ingredients[INGREDIENTS],Ingredients[UNIT],,0),"")</f>
        <v>kg.</v>
      </c>
      <c r="G248" s="29">
        <f>IFERROR(_xlfn.XLOOKUP(RecipeCostCalculator[[#This Row],[USED INGREDIENTS]],Ingredients[INGREDIENTS],Ingredients[PURCHASING PRICE],,0),"")</f>
        <v>5.3341176470588243</v>
      </c>
      <c r="H248" s="29">
        <f>IFERROR(RecipeCostCalculator[[#This Row],[INGREDIENTS PURCHASING PRICE]]*RecipeCostCalculator[[#This Row],[USED WEIGHT]],"0")</f>
        <v>1.6002352941176474E-2</v>
      </c>
    </row>
    <row r="249" spans="1:8" ht="15" customHeight="1">
      <c r="A249" s="27">
        <f>IF(RecipeCostCalculator[[#This Row],[READY PRODUCT]]=B248,A248,A248+1)</f>
        <v>27</v>
      </c>
      <c r="B249" s="28" t="s">
        <v>197</v>
      </c>
      <c r="C249" s="36">
        <v>1</v>
      </c>
      <c r="D249" s="28" t="s">
        <v>313</v>
      </c>
      <c r="E249" s="37">
        <v>0.08</v>
      </c>
      <c r="F249" s="27" t="str">
        <f>IFERROR(_xlfn.XLOOKUP(RecipeCostCalculator[[#This Row],[USED INGREDIENTS]],Ingredients[INGREDIENTS],Ingredients[UNIT],,0),"")</f>
        <v>kg.</v>
      </c>
      <c r="G249" s="29">
        <f>IFERROR(_xlfn.XLOOKUP(RecipeCostCalculator[[#This Row],[USED INGREDIENTS]],Ingredients[INGREDIENTS],Ingredients[PURCHASING PRICE],,0),"")</f>
        <v>6</v>
      </c>
      <c r="H249" s="29">
        <f>IFERROR(RecipeCostCalculator[[#This Row],[INGREDIENTS PURCHASING PRICE]]*RecipeCostCalculator[[#This Row],[USED WEIGHT]],"0")</f>
        <v>0.48</v>
      </c>
    </row>
    <row r="250" spans="1:8" ht="15" customHeight="1">
      <c r="A250" s="27">
        <f>IF(RecipeCostCalculator[[#This Row],[READY PRODUCT]]=B249,A249,A249+1)</f>
        <v>27</v>
      </c>
      <c r="B250" s="28" t="s">
        <v>197</v>
      </c>
      <c r="C250" s="36">
        <v>1</v>
      </c>
      <c r="D250" s="28" t="s">
        <v>301</v>
      </c>
      <c r="E250" s="37">
        <v>0.01</v>
      </c>
      <c r="F250" s="27" t="str">
        <f>IFERROR(_xlfn.XLOOKUP(RecipeCostCalculator[[#This Row],[USED INGREDIENTS]],Ingredients[INGREDIENTS],Ingredients[UNIT],,0),"")</f>
        <v>Litre</v>
      </c>
      <c r="G250" s="29">
        <f>IFERROR(_xlfn.XLOOKUP(RecipeCostCalculator[[#This Row],[USED INGREDIENTS]],Ingredients[INGREDIENTS],Ingredients[PURCHASING PRICE],,0),"")</f>
        <v>3.1348333333333325</v>
      </c>
      <c r="H250" s="29">
        <f>IFERROR(RecipeCostCalculator[[#This Row],[INGREDIENTS PURCHASING PRICE]]*RecipeCostCalculator[[#This Row],[USED WEIGHT]],"0")</f>
        <v>3.1348333333333325E-2</v>
      </c>
    </row>
    <row r="251" spans="1:8" ht="15" customHeight="1">
      <c r="A251" s="27">
        <f>IF(RecipeCostCalculator[[#This Row],[READY PRODUCT]]=B250,A250,A250+1)</f>
        <v>27</v>
      </c>
      <c r="B251" s="28" t="s">
        <v>197</v>
      </c>
      <c r="C251" s="36">
        <v>1</v>
      </c>
      <c r="D251" s="28" t="s">
        <v>305</v>
      </c>
      <c r="E251" s="37">
        <v>0.03</v>
      </c>
      <c r="F251" s="27" t="str">
        <f>IFERROR(_xlfn.XLOOKUP(RecipeCostCalculator[[#This Row],[USED INGREDIENTS]],Ingredients[INGREDIENTS],Ingredients[UNIT],,0),"")</f>
        <v>Piece/s</v>
      </c>
      <c r="G251" s="29">
        <f>IFERROR(_xlfn.XLOOKUP(RecipeCostCalculator[[#This Row],[USED INGREDIENTS]],Ingredients[INGREDIENTS],Ingredients[PURCHASING PRICE],,0),"")</f>
        <v>8</v>
      </c>
      <c r="H251" s="29">
        <f>IFERROR(RecipeCostCalculator[[#This Row],[INGREDIENTS PURCHASING PRICE]]*RecipeCostCalculator[[#This Row],[USED WEIGHT]],"0")</f>
        <v>0.24</v>
      </c>
    </row>
  </sheetData>
  <printOptions horizontalCentered="1"/>
  <pageMargins left="0.25" right="0.25" top="1.25" bottom="0.75" header="0.3" footer="0.3"/>
  <pageSetup paperSize="9" scale="87" fitToHeight="10" orientation="portrait" r:id="rId1"/>
  <headerFooter>
    <oddHeader>&amp;L&amp;G&amp;C&amp;"Roboto,Bold"&amp;14Recipe_Cost_Calculator&amp;R&amp;G</oddHeader>
    <oddFooter>&amp;L&amp;"Roboto,Bold"&amp;14@Excel World 2020. All rights reserved&amp;R&amp;"Roboto,Bold"&amp;14&amp;P - &amp;N</oddFooter>
  </headerFooter>
  <legacyDrawingHF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6CAE4220-B6B6-41F9-A055-8E26BE07ED79}">
          <x14:formula1>
            <xm:f>Purchased_Ingredients!$C$2:$C$128</xm:f>
          </x14:formula1>
          <xm:sqref>E24:E31</xm:sqref>
        </x14:dataValidation>
        <x14:dataValidation type="list" allowBlank="1" showInputMessage="1" showErrorMessage="1" xr:uid="{4FE42E00-FCC3-4A20-B775-175C5706B337}">
          <x14:formula1>
            <xm:f>ReadytouseProducts!$D$2:$D$28</xm:f>
          </x14:formula1>
          <xm:sqref>B2:B251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71CDA-5849-43AB-9C9A-B47F9D8864BF}">
  <sheetPr codeName="Sheet6">
    <tabColor theme="4" tint="-0.499984740745262"/>
    <pageSetUpPr fitToPage="1"/>
  </sheetPr>
  <dimension ref="B1:G780"/>
  <sheetViews>
    <sheetView showGridLines="0" zoomScale="80" zoomScaleNormal="80" workbookViewId="0">
      <pane xSplit="2" ySplit="1" topLeftCell="C2" activePane="bottomRight" state="frozen"/>
      <selection activeCell="J11" sqref="J11"/>
      <selection pane="topRight" activeCell="J11" sqref="J11"/>
      <selection pane="bottomLeft" activeCell="J11" sqref="J11"/>
      <selection pane="bottomRight" activeCell="J22" sqref="J22"/>
    </sheetView>
  </sheetViews>
  <sheetFormatPr defaultColWidth="8.77734375" defaultRowHeight="15" customHeight="1"/>
  <cols>
    <col min="1" max="1" width="3.21875" style="28" customWidth="1"/>
    <col min="2" max="2" width="25.21875" style="28" bestFit="1" customWidth="1"/>
    <col min="3" max="3" width="27.77734375" style="28" bestFit="1" customWidth="1"/>
    <col min="4" max="4" width="33.21875" style="40" bestFit="1" customWidth="1"/>
    <col min="5" max="5" width="15.77734375" style="27" bestFit="1" customWidth="1"/>
    <col min="6" max="6" width="12.21875" style="28" bestFit="1" customWidth="1"/>
    <col min="7" max="7" width="6.21875" style="40" bestFit="1" customWidth="1"/>
    <col min="8" max="9" width="8.77734375" style="28"/>
    <col min="10" max="10" width="24.44140625" style="28" customWidth="1"/>
    <col min="11" max="16384" width="8.77734375" style="28"/>
  </cols>
  <sheetData>
    <row r="1" spans="2:7" s="27" customFormat="1" ht="14.4">
      <c r="B1"/>
      <c r="C1"/>
      <c r="D1"/>
      <c r="E1"/>
      <c r="F1"/>
      <c r="G1"/>
    </row>
    <row r="2" spans="2:7" ht="14.4">
      <c r="B2" s="111" t="s">
        <v>175</v>
      </c>
      <c r="C2" s="111" t="s">
        <v>336</v>
      </c>
      <c r="D2" s="111" t="s">
        <v>335</v>
      </c>
      <c r="E2" s="111" t="s">
        <v>333</v>
      </c>
      <c r="F2" s="112" t="s">
        <v>402</v>
      </c>
      <c r="G2"/>
    </row>
    <row r="3" spans="2:7" ht="14.4">
      <c r="B3" s="112" t="s">
        <v>186</v>
      </c>
      <c r="C3" s="112" t="s">
        <v>261</v>
      </c>
      <c r="D3" s="112">
        <v>5.5</v>
      </c>
      <c r="E3" s="113">
        <v>0.03</v>
      </c>
      <c r="F3" s="112">
        <v>0.16499999999999998</v>
      </c>
      <c r="G3"/>
    </row>
    <row r="4" spans="2:7" ht="14.4">
      <c r="B4" s="112"/>
      <c r="C4" s="112" t="s">
        <v>313</v>
      </c>
      <c r="D4" s="112">
        <v>6</v>
      </c>
      <c r="E4" s="113">
        <v>0.1</v>
      </c>
      <c r="F4" s="112">
        <v>0.60000000000000009</v>
      </c>
      <c r="G4"/>
    </row>
    <row r="5" spans="2:7" ht="14.4">
      <c r="B5" s="112"/>
      <c r="C5" s="112" t="s">
        <v>297</v>
      </c>
      <c r="D5" s="112">
        <v>0.6</v>
      </c>
      <c r="E5" s="113">
        <v>0.01</v>
      </c>
      <c r="F5" s="112">
        <v>6.0000000000000001E-3</v>
      </c>
      <c r="G5"/>
    </row>
    <row r="6" spans="2:7" ht="14.4">
      <c r="B6" s="112"/>
      <c r="C6" s="112" t="s">
        <v>276</v>
      </c>
      <c r="D6" s="112">
        <v>10.5</v>
      </c>
      <c r="E6" s="113">
        <v>0.14000000000000001</v>
      </c>
      <c r="F6" s="112">
        <v>1.4700000000000002</v>
      </c>
      <c r="G6"/>
    </row>
    <row r="7" spans="2:7" ht="14.4">
      <c r="B7" s="112"/>
      <c r="C7" s="112" t="s">
        <v>308</v>
      </c>
      <c r="D7" s="112">
        <v>1.1599999999999999</v>
      </c>
      <c r="E7" s="113">
        <v>0.21</v>
      </c>
      <c r="F7" s="112">
        <v>0.24359999999999998</v>
      </c>
      <c r="G7"/>
    </row>
    <row r="8" spans="2:7" ht="14.4">
      <c r="B8" s="112"/>
      <c r="C8" s="112" t="s">
        <v>307</v>
      </c>
      <c r="D8" s="112">
        <v>3.37</v>
      </c>
      <c r="E8" s="113">
        <v>0.1</v>
      </c>
      <c r="F8" s="112">
        <v>0.33700000000000002</v>
      </c>
      <c r="G8"/>
    </row>
    <row r="9" spans="2:7" ht="14.4">
      <c r="B9" s="113" t="s">
        <v>354</v>
      </c>
      <c r="C9" s="113"/>
      <c r="D9" s="113"/>
      <c r="E9" s="113"/>
      <c r="F9" s="112">
        <v>2.8216000000000006</v>
      </c>
      <c r="G9"/>
    </row>
    <row r="10" spans="2:7" ht="14.4">
      <c r="B10" s="112" t="s">
        <v>162</v>
      </c>
      <c r="C10" s="112" t="s">
        <v>295</v>
      </c>
      <c r="D10" s="112">
        <v>3.9899999999999998</v>
      </c>
      <c r="E10" s="113">
        <v>1</v>
      </c>
      <c r="F10" s="112">
        <v>3.9899999999999998</v>
      </c>
      <c r="G10"/>
    </row>
    <row r="11" spans="2:7" ht="14.4">
      <c r="B11" s="113" t="s">
        <v>355</v>
      </c>
      <c r="C11" s="113"/>
      <c r="D11" s="113"/>
      <c r="E11" s="113"/>
      <c r="F11" s="112">
        <v>3.9899999999999998</v>
      </c>
      <c r="G11"/>
    </row>
    <row r="12" spans="2:7" ht="14.4">
      <c r="B12" s="112" t="s">
        <v>19</v>
      </c>
      <c r="C12" s="112" t="s">
        <v>280</v>
      </c>
      <c r="D12" s="112">
        <v>5.3341176470588243</v>
      </c>
      <c r="E12" s="113">
        <v>3.0000000000000001E-3</v>
      </c>
      <c r="F12" s="112">
        <v>1.6002352941176474E-2</v>
      </c>
      <c r="G12"/>
    </row>
    <row r="13" spans="2:7" ht="14.4">
      <c r="B13" s="112"/>
      <c r="C13" s="112" t="s">
        <v>161</v>
      </c>
      <c r="D13" s="112">
        <v>7</v>
      </c>
      <c r="E13" s="113">
        <v>0.25</v>
      </c>
      <c r="F13" s="112">
        <v>1.75</v>
      </c>
      <c r="G13"/>
    </row>
    <row r="14" spans="2:7" ht="14.4">
      <c r="B14" s="112"/>
      <c r="C14" s="112" t="s">
        <v>243</v>
      </c>
      <c r="D14" s="112">
        <v>0.14552631578947378</v>
      </c>
      <c r="E14" s="113">
        <v>1</v>
      </c>
      <c r="F14" s="112">
        <v>0.14552631578947378</v>
      </c>
      <c r="G14"/>
    </row>
    <row r="15" spans="2:7" ht="14.4">
      <c r="B15" s="112"/>
      <c r="C15" s="112" t="s">
        <v>297</v>
      </c>
      <c r="D15" s="112">
        <v>0.6</v>
      </c>
      <c r="E15" s="113">
        <v>0.01</v>
      </c>
      <c r="F15" s="112">
        <v>6.0000000000000001E-3</v>
      </c>
      <c r="G15"/>
    </row>
    <row r="16" spans="2:7" ht="14.4">
      <c r="B16" s="112"/>
      <c r="C16" s="112" t="s">
        <v>254</v>
      </c>
      <c r="D16" s="112">
        <v>3.1</v>
      </c>
      <c r="E16" s="113">
        <v>0.2</v>
      </c>
      <c r="F16" s="112">
        <v>0.62000000000000011</v>
      </c>
      <c r="G16"/>
    </row>
    <row r="17" spans="2:7" ht="14.4">
      <c r="B17" s="112"/>
      <c r="C17" s="112" t="s">
        <v>302</v>
      </c>
      <c r="D17" s="112">
        <v>1.0385714285714285</v>
      </c>
      <c r="E17" s="113">
        <v>0.03</v>
      </c>
      <c r="F17" s="112">
        <v>3.1157142857142852E-2</v>
      </c>
      <c r="G17"/>
    </row>
    <row r="18" spans="2:7" ht="14.4">
      <c r="B18" s="112"/>
      <c r="C18" s="112" t="s">
        <v>212</v>
      </c>
      <c r="D18" s="112">
        <v>3.7050000000000005</v>
      </c>
      <c r="E18" s="113">
        <v>0.03</v>
      </c>
      <c r="F18" s="112">
        <v>0.11115000000000001</v>
      </c>
      <c r="G18"/>
    </row>
    <row r="19" spans="2:7" ht="14.4">
      <c r="B19" s="112"/>
      <c r="C19" s="112" t="s">
        <v>215</v>
      </c>
      <c r="D19" s="112">
        <v>2.348148148148149</v>
      </c>
      <c r="E19" s="113">
        <v>0.03</v>
      </c>
      <c r="F19" s="112">
        <v>7.0444444444444462E-2</v>
      </c>
      <c r="G19"/>
    </row>
    <row r="20" spans="2:7" ht="14.4">
      <c r="B20" s="112"/>
      <c r="C20" s="112" t="s">
        <v>205</v>
      </c>
      <c r="D20" s="112">
        <v>0.44000000000000011</v>
      </c>
      <c r="E20" s="113">
        <v>3.0000000000000001E-3</v>
      </c>
      <c r="F20" s="112">
        <v>1.3200000000000004E-3</v>
      </c>
      <c r="G20"/>
    </row>
    <row r="21" spans="2:7" ht="14.4">
      <c r="B21" s="112"/>
      <c r="C21" s="112" t="s">
        <v>273</v>
      </c>
      <c r="D21" s="112">
        <v>2.4314285714285715</v>
      </c>
      <c r="E21" s="113">
        <v>0.03</v>
      </c>
      <c r="F21" s="112">
        <v>7.2942857142857143E-2</v>
      </c>
      <c r="G21"/>
    </row>
    <row r="22" spans="2:7" ht="14.4">
      <c r="B22" s="113" t="s">
        <v>356</v>
      </c>
      <c r="C22" s="113"/>
      <c r="D22" s="113"/>
      <c r="E22" s="113"/>
      <c r="F22" s="112">
        <v>2.8245431131750949</v>
      </c>
      <c r="G22"/>
    </row>
    <row r="23" spans="2:7" ht="14.4">
      <c r="B23" s="112" t="s">
        <v>163</v>
      </c>
      <c r="C23" s="112" t="s">
        <v>297</v>
      </c>
      <c r="D23" s="112">
        <v>0.6</v>
      </c>
      <c r="E23" s="113">
        <v>0.01</v>
      </c>
      <c r="F23" s="112">
        <v>6.0000000000000001E-3</v>
      </c>
      <c r="G23"/>
    </row>
    <row r="24" spans="2:7" ht="14.4">
      <c r="B24" s="112"/>
      <c r="C24" s="112" t="s">
        <v>276</v>
      </c>
      <c r="D24" s="112">
        <v>10.5</v>
      </c>
      <c r="E24" s="113">
        <v>0.14000000000000001</v>
      </c>
      <c r="F24" s="112">
        <v>1.4700000000000002</v>
      </c>
      <c r="G24"/>
    </row>
    <row r="25" spans="2:7" ht="14.4">
      <c r="B25" s="112"/>
      <c r="C25" s="112" t="s">
        <v>20</v>
      </c>
      <c r="D25" s="112">
        <v>12</v>
      </c>
      <c r="E25" s="113">
        <v>0.13</v>
      </c>
      <c r="F25" s="112">
        <v>1.56</v>
      </c>
      <c r="G25"/>
    </row>
    <row r="26" spans="2:7" ht="14.4">
      <c r="B26" s="112"/>
      <c r="C26" s="112" t="s">
        <v>308</v>
      </c>
      <c r="D26" s="112">
        <v>1.1599999999999999</v>
      </c>
      <c r="E26" s="113">
        <v>0.21</v>
      </c>
      <c r="F26" s="112">
        <v>0.24359999999999998</v>
      </c>
      <c r="G26"/>
    </row>
    <row r="27" spans="2:7" ht="14.4">
      <c r="B27" s="112"/>
      <c r="C27" s="112" t="s">
        <v>307</v>
      </c>
      <c r="D27" s="112">
        <v>3.37</v>
      </c>
      <c r="E27" s="113">
        <v>0.1</v>
      </c>
      <c r="F27" s="112">
        <v>0.33700000000000002</v>
      </c>
      <c r="G27"/>
    </row>
    <row r="28" spans="2:7" ht="14.4">
      <c r="B28" s="113" t="s">
        <v>357</v>
      </c>
      <c r="C28" s="113"/>
      <c r="D28" s="113"/>
      <c r="E28" s="113"/>
      <c r="F28" s="112">
        <v>3.6166000000000005</v>
      </c>
      <c r="G28"/>
    </row>
    <row r="29" spans="2:7" ht="14.4">
      <c r="B29" s="112" t="s">
        <v>161</v>
      </c>
      <c r="C29" s="112" t="s">
        <v>280</v>
      </c>
      <c r="D29" s="112">
        <v>5.3341176470588243</v>
      </c>
      <c r="E29" s="113">
        <v>3.0000000000000001E-3</v>
      </c>
      <c r="F29" s="112">
        <v>1.6002352941176474E-2</v>
      </c>
      <c r="G29"/>
    </row>
    <row r="30" spans="2:7" ht="14.4">
      <c r="B30" s="112"/>
      <c r="C30" s="112" t="s">
        <v>306</v>
      </c>
      <c r="D30" s="112">
        <v>6</v>
      </c>
      <c r="E30" s="113">
        <v>0.3</v>
      </c>
      <c r="F30" s="112">
        <v>1.7999999999999998</v>
      </c>
      <c r="G30"/>
    </row>
    <row r="31" spans="2:7" ht="14.4">
      <c r="B31" s="112"/>
      <c r="C31" s="112" t="s">
        <v>243</v>
      </c>
      <c r="D31" s="112">
        <v>0.14552631578947378</v>
      </c>
      <c r="E31" s="113">
        <v>1</v>
      </c>
      <c r="F31" s="112">
        <v>0.14552631578947378</v>
      </c>
      <c r="G31"/>
    </row>
    <row r="32" spans="2:7" ht="14.4">
      <c r="B32" s="112"/>
      <c r="C32" s="112" t="s">
        <v>297</v>
      </c>
      <c r="D32" s="112">
        <v>0.6</v>
      </c>
      <c r="E32" s="113">
        <v>0.01</v>
      </c>
      <c r="F32" s="112">
        <v>6.0000000000000001E-3</v>
      </c>
      <c r="G32"/>
    </row>
    <row r="33" spans="2:7" ht="14.4">
      <c r="B33" s="112"/>
      <c r="C33" s="112" t="s">
        <v>254</v>
      </c>
      <c r="D33" s="112">
        <v>3.1</v>
      </c>
      <c r="E33" s="113">
        <v>0.2</v>
      </c>
      <c r="F33" s="112">
        <v>0.62000000000000011</v>
      </c>
      <c r="G33"/>
    </row>
    <row r="34" spans="2:7" ht="14.4">
      <c r="B34" s="112"/>
      <c r="C34" s="112" t="s">
        <v>302</v>
      </c>
      <c r="D34" s="112">
        <v>1.0385714285714285</v>
      </c>
      <c r="E34" s="113">
        <v>0.03</v>
      </c>
      <c r="F34" s="112">
        <v>3.1157142857142852E-2</v>
      </c>
      <c r="G34"/>
    </row>
    <row r="35" spans="2:7" ht="14.4">
      <c r="B35" s="112"/>
      <c r="C35" s="112" t="s">
        <v>212</v>
      </c>
      <c r="D35" s="112">
        <v>3.7050000000000005</v>
      </c>
      <c r="E35" s="113">
        <v>0.03</v>
      </c>
      <c r="F35" s="112">
        <v>0.11115000000000001</v>
      </c>
      <c r="G35"/>
    </row>
    <row r="36" spans="2:7" ht="14.4">
      <c r="B36" s="112"/>
      <c r="C36" s="112" t="s">
        <v>215</v>
      </c>
      <c r="D36" s="112">
        <v>2.348148148148149</v>
      </c>
      <c r="E36" s="113">
        <v>0.03</v>
      </c>
      <c r="F36" s="112">
        <v>7.0444444444444462E-2</v>
      </c>
      <c r="G36"/>
    </row>
    <row r="37" spans="2:7" ht="14.4">
      <c r="B37" s="112"/>
      <c r="C37" s="112" t="s">
        <v>205</v>
      </c>
      <c r="D37" s="112">
        <v>0.44000000000000011</v>
      </c>
      <c r="E37" s="113">
        <v>3.0000000000000001E-3</v>
      </c>
      <c r="F37" s="112">
        <v>1.3200000000000004E-3</v>
      </c>
      <c r="G37"/>
    </row>
    <row r="38" spans="2:7" ht="14.4">
      <c r="B38" s="112"/>
      <c r="C38" s="112" t="s">
        <v>273</v>
      </c>
      <c r="D38" s="112">
        <v>2.4314285714285715</v>
      </c>
      <c r="E38" s="113">
        <v>0.03</v>
      </c>
      <c r="F38" s="112">
        <v>7.2942857142857143E-2</v>
      </c>
      <c r="G38"/>
    </row>
    <row r="39" spans="2:7" ht="14.4">
      <c r="B39" s="113" t="s">
        <v>358</v>
      </c>
      <c r="C39" s="113"/>
      <c r="D39" s="113"/>
      <c r="E39" s="113"/>
      <c r="F39" s="112">
        <v>2.8745431131750947</v>
      </c>
      <c r="G39"/>
    </row>
    <row r="40" spans="2:7" ht="14.4">
      <c r="B40" s="112" t="s">
        <v>189</v>
      </c>
      <c r="C40" s="112" t="s">
        <v>303</v>
      </c>
      <c r="D40" s="112">
        <v>13</v>
      </c>
      <c r="E40" s="113">
        <v>2.5000000000000001E-2</v>
      </c>
      <c r="F40" s="112">
        <v>0.32500000000000001</v>
      </c>
      <c r="G40"/>
    </row>
    <row r="41" spans="2:7" ht="14.4">
      <c r="B41" s="112"/>
      <c r="C41" s="112" t="s">
        <v>280</v>
      </c>
      <c r="D41" s="112">
        <v>5.3341176470588243</v>
      </c>
      <c r="E41" s="113">
        <v>3.0000000000000001E-3</v>
      </c>
      <c r="F41" s="112">
        <v>1.6002352941176474E-2</v>
      </c>
      <c r="G41"/>
    </row>
    <row r="42" spans="2:7" ht="14.4">
      <c r="B42" s="112"/>
      <c r="C42" s="112" t="s">
        <v>313</v>
      </c>
      <c r="D42" s="112">
        <v>6</v>
      </c>
      <c r="E42" s="113">
        <v>0.15</v>
      </c>
      <c r="F42" s="112">
        <v>0.89999999999999991</v>
      </c>
      <c r="G42"/>
    </row>
    <row r="43" spans="2:7" ht="14.4">
      <c r="B43" s="112"/>
      <c r="C43" s="112" t="s">
        <v>243</v>
      </c>
      <c r="D43" s="112">
        <v>0.14552631578947378</v>
      </c>
      <c r="E43" s="113">
        <v>1</v>
      </c>
      <c r="F43" s="112">
        <v>0.14552631578947378</v>
      </c>
      <c r="G43"/>
    </row>
    <row r="44" spans="2:7" ht="14.4">
      <c r="B44" s="112"/>
      <c r="C44" s="112" t="s">
        <v>297</v>
      </c>
      <c r="D44" s="112">
        <v>0.6</v>
      </c>
      <c r="E44" s="113">
        <v>0.01</v>
      </c>
      <c r="F44" s="112">
        <v>6.0000000000000001E-3</v>
      </c>
      <c r="G44"/>
    </row>
    <row r="45" spans="2:7" ht="14.4">
      <c r="B45" s="112"/>
      <c r="C45" s="112" t="s">
        <v>254</v>
      </c>
      <c r="D45" s="112">
        <v>3.1</v>
      </c>
      <c r="E45" s="113">
        <v>0.2</v>
      </c>
      <c r="F45" s="112">
        <v>0.62000000000000011</v>
      </c>
      <c r="G45"/>
    </row>
    <row r="46" spans="2:7" ht="14.4">
      <c r="B46" s="112"/>
      <c r="C46" s="112" t="s">
        <v>302</v>
      </c>
      <c r="D46" s="112">
        <v>1.0385714285714285</v>
      </c>
      <c r="E46" s="113">
        <v>0.03</v>
      </c>
      <c r="F46" s="112">
        <v>3.1157142857142852E-2</v>
      </c>
      <c r="G46"/>
    </row>
    <row r="47" spans="2:7" ht="14.4">
      <c r="B47" s="112"/>
      <c r="C47" s="112" t="s">
        <v>212</v>
      </c>
      <c r="D47" s="112">
        <v>3.7050000000000005</v>
      </c>
      <c r="E47" s="113">
        <v>0.03</v>
      </c>
      <c r="F47" s="112">
        <v>0.11115000000000001</v>
      </c>
      <c r="G47"/>
    </row>
    <row r="48" spans="2:7" ht="14.4">
      <c r="B48" s="112"/>
      <c r="C48" s="112" t="s">
        <v>215</v>
      </c>
      <c r="D48" s="112">
        <v>2.348148148148149</v>
      </c>
      <c r="E48" s="113">
        <v>0.03</v>
      </c>
      <c r="F48" s="112">
        <v>7.0444444444444462E-2</v>
      </c>
      <c r="G48"/>
    </row>
    <row r="49" spans="2:7" ht="14.4">
      <c r="B49" s="112"/>
      <c r="C49" s="112" t="s">
        <v>205</v>
      </c>
      <c r="D49" s="112">
        <v>0.44000000000000011</v>
      </c>
      <c r="E49" s="113">
        <v>3.0000000000000001E-3</v>
      </c>
      <c r="F49" s="112">
        <v>1.3200000000000004E-3</v>
      </c>
      <c r="G49"/>
    </row>
    <row r="50" spans="2:7" ht="14.4">
      <c r="B50" s="112"/>
      <c r="C50" s="112" t="s">
        <v>273</v>
      </c>
      <c r="D50" s="112">
        <v>2.4314285714285715</v>
      </c>
      <c r="E50" s="113">
        <v>2.5000000000000001E-2</v>
      </c>
      <c r="F50" s="112">
        <v>6.078571428571429E-2</v>
      </c>
      <c r="G50"/>
    </row>
    <row r="51" spans="2:7" ht="14.4">
      <c r="B51" s="113" t="s">
        <v>359</v>
      </c>
      <c r="C51" s="113"/>
      <c r="D51" s="113"/>
      <c r="E51" s="113"/>
      <c r="F51" s="112">
        <v>2.2873859703179518</v>
      </c>
      <c r="G51"/>
    </row>
    <row r="52" spans="2:7" ht="14.4">
      <c r="B52" s="112" t="s">
        <v>196</v>
      </c>
      <c r="C52" s="112" t="s">
        <v>263</v>
      </c>
      <c r="D52" s="112">
        <v>0.84719999999999995</v>
      </c>
      <c r="E52" s="113">
        <v>0.02</v>
      </c>
      <c r="F52" s="112">
        <v>1.6944000000000001E-2</v>
      </c>
      <c r="G52"/>
    </row>
    <row r="53" spans="2:7" ht="14.4">
      <c r="B53" s="112"/>
      <c r="C53" s="112" t="s">
        <v>274</v>
      </c>
      <c r="D53" s="112">
        <v>17</v>
      </c>
      <c r="E53" s="113">
        <v>0.03</v>
      </c>
      <c r="F53" s="112">
        <v>0.51</v>
      </c>
      <c r="G53"/>
    </row>
    <row r="54" spans="2:7" ht="14.4">
      <c r="B54" s="112"/>
      <c r="C54" s="112" t="s">
        <v>227</v>
      </c>
      <c r="D54" s="112">
        <v>3.584090909090909</v>
      </c>
      <c r="E54" s="113">
        <v>0.05</v>
      </c>
      <c r="F54" s="112">
        <v>0.17920454545454545</v>
      </c>
      <c r="G54"/>
    </row>
    <row r="55" spans="2:7" ht="14.4">
      <c r="B55" s="112"/>
      <c r="C55" s="112" t="s">
        <v>301</v>
      </c>
      <c r="D55" s="112">
        <v>3.1348333333333325</v>
      </c>
      <c r="E55" s="113">
        <v>0.01</v>
      </c>
      <c r="F55" s="112">
        <v>3.1348333333333325E-2</v>
      </c>
      <c r="G55"/>
    </row>
    <row r="56" spans="2:7" ht="14.4">
      <c r="B56" s="112"/>
      <c r="C56" s="112" t="s">
        <v>237</v>
      </c>
      <c r="D56" s="112">
        <v>2.5729411764705894</v>
      </c>
      <c r="E56" s="113">
        <v>0.03</v>
      </c>
      <c r="F56" s="112">
        <v>7.7188235294117682E-2</v>
      </c>
      <c r="G56"/>
    </row>
    <row r="57" spans="2:7" ht="14.4">
      <c r="B57" s="112"/>
      <c r="C57" s="112" t="s">
        <v>200</v>
      </c>
      <c r="D57" s="112">
        <v>2.6130000000000004</v>
      </c>
      <c r="E57" s="113">
        <v>0.03</v>
      </c>
      <c r="F57" s="112">
        <v>7.8390000000000015E-2</v>
      </c>
      <c r="G57"/>
    </row>
    <row r="58" spans="2:7" ht="14.4">
      <c r="B58" s="112"/>
      <c r="C58" s="112" t="s">
        <v>256</v>
      </c>
      <c r="D58" s="112">
        <v>0.18458333333333332</v>
      </c>
      <c r="E58" s="113">
        <v>0.12</v>
      </c>
      <c r="F58" s="112">
        <v>2.2149999999999996E-2</v>
      </c>
      <c r="G58"/>
    </row>
    <row r="59" spans="2:7" ht="14.4">
      <c r="B59" s="112"/>
      <c r="C59" s="112" t="s">
        <v>212</v>
      </c>
      <c r="D59" s="112">
        <v>3.7050000000000005</v>
      </c>
      <c r="E59" s="113">
        <v>0.01</v>
      </c>
      <c r="F59" s="112">
        <v>3.7050000000000007E-2</v>
      </c>
      <c r="G59"/>
    </row>
    <row r="60" spans="2:7" ht="14.4">
      <c r="B60" s="112"/>
      <c r="C60" s="112" t="s">
        <v>208</v>
      </c>
      <c r="D60" s="112">
        <v>0.3</v>
      </c>
      <c r="E60" s="113">
        <v>0.02</v>
      </c>
      <c r="F60" s="112">
        <v>6.0000000000000001E-3</v>
      </c>
      <c r="G60"/>
    </row>
    <row r="61" spans="2:7" ht="14.4">
      <c r="B61" s="112"/>
      <c r="C61" s="112" t="s">
        <v>215</v>
      </c>
      <c r="D61" s="112">
        <v>2.348148148148149</v>
      </c>
      <c r="E61" s="113">
        <v>0.02</v>
      </c>
      <c r="F61" s="112">
        <v>4.6962962962962984E-2</v>
      </c>
      <c r="G61"/>
    </row>
    <row r="62" spans="2:7" ht="14.4">
      <c r="B62" s="112"/>
      <c r="C62" s="112" t="s">
        <v>239</v>
      </c>
      <c r="D62" s="112">
        <v>6.5</v>
      </c>
      <c r="E62" s="113">
        <v>0.01</v>
      </c>
      <c r="F62" s="112">
        <v>6.5000000000000002E-2</v>
      </c>
      <c r="G62"/>
    </row>
    <row r="63" spans="2:7" ht="14.4">
      <c r="B63" s="112"/>
      <c r="C63" s="112" t="s">
        <v>166</v>
      </c>
      <c r="D63" s="112">
        <v>0</v>
      </c>
      <c r="E63" s="113">
        <v>0.01</v>
      </c>
      <c r="F63" s="112">
        <v>0</v>
      </c>
      <c r="G63"/>
    </row>
    <row r="64" spans="2:7" ht="14.4">
      <c r="B64" s="112"/>
      <c r="C64" s="112" t="s">
        <v>207</v>
      </c>
      <c r="D64" s="112">
        <v>0.80285714285714282</v>
      </c>
      <c r="E64" s="113">
        <v>0.03</v>
      </c>
      <c r="F64" s="112">
        <v>2.4085714285714283E-2</v>
      </c>
      <c r="G64"/>
    </row>
    <row r="65" spans="2:7" ht="14.4">
      <c r="B65" s="112"/>
      <c r="C65" s="112" t="s">
        <v>289</v>
      </c>
      <c r="D65" s="112">
        <v>1.324545454545454</v>
      </c>
      <c r="E65" s="113">
        <v>0.01</v>
      </c>
      <c r="F65" s="112">
        <v>1.3245454545454541E-2</v>
      </c>
      <c r="G65"/>
    </row>
    <row r="66" spans="2:7" ht="14.4">
      <c r="B66" s="112"/>
      <c r="C66" s="112" t="s">
        <v>257</v>
      </c>
      <c r="D66" s="112">
        <v>2.64</v>
      </c>
      <c r="E66" s="113">
        <v>0.17</v>
      </c>
      <c r="F66" s="112">
        <v>0.44880000000000003</v>
      </c>
      <c r="G66"/>
    </row>
    <row r="67" spans="2:7" ht="14.4">
      <c r="B67" s="112"/>
      <c r="C67" s="112" t="s">
        <v>219</v>
      </c>
      <c r="D67" s="112">
        <v>3.2195</v>
      </c>
      <c r="E67" s="113">
        <v>0.04</v>
      </c>
      <c r="F67" s="112">
        <v>0.12878000000000001</v>
      </c>
      <c r="G67"/>
    </row>
    <row r="68" spans="2:7" ht="14.4">
      <c r="B68" s="113" t="s">
        <v>351</v>
      </c>
      <c r="C68" s="113"/>
      <c r="D68" s="113"/>
      <c r="E68" s="113"/>
      <c r="F68" s="112">
        <v>1.6851492458761284</v>
      </c>
      <c r="G68"/>
    </row>
    <row r="69" spans="2:7" ht="14.4">
      <c r="B69" s="112" t="s">
        <v>20</v>
      </c>
      <c r="C69" s="112" t="s">
        <v>254</v>
      </c>
      <c r="D69" s="112">
        <v>3.1</v>
      </c>
      <c r="E69" s="113">
        <v>0.2</v>
      </c>
      <c r="F69" s="112">
        <v>0.62000000000000011</v>
      </c>
      <c r="G69"/>
    </row>
    <row r="70" spans="2:7" ht="14.4">
      <c r="B70" s="112"/>
      <c r="C70" s="112" t="s">
        <v>302</v>
      </c>
      <c r="D70" s="112">
        <v>1.0385714285714285</v>
      </c>
      <c r="E70" s="113">
        <v>0.03</v>
      </c>
      <c r="F70" s="112">
        <v>3.1157142857142852E-2</v>
      </c>
      <c r="G70"/>
    </row>
    <row r="71" spans="2:7" ht="14.4">
      <c r="B71" s="112"/>
      <c r="C71" s="112" t="s">
        <v>212</v>
      </c>
      <c r="D71" s="112">
        <v>3.7050000000000005</v>
      </c>
      <c r="E71" s="113">
        <v>0.03</v>
      </c>
      <c r="F71" s="112">
        <v>0.11115000000000001</v>
      </c>
      <c r="G71"/>
    </row>
    <row r="72" spans="2:7" ht="14.4">
      <c r="B72" s="112"/>
      <c r="C72" s="112" t="s">
        <v>215</v>
      </c>
      <c r="D72" s="112">
        <v>2.348148148148149</v>
      </c>
      <c r="E72" s="113">
        <v>0.03</v>
      </c>
      <c r="F72" s="112">
        <v>7.0444444444444462E-2</v>
      </c>
      <c r="G72"/>
    </row>
    <row r="73" spans="2:7" ht="14.4">
      <c r="B73" s="112"/>
      <c r="C73" s="112" t="s">
        <v>20</v>
      </c>
      <c r="D73" s="112">
        <v>12</v>
      </c>
      <c r="E73" s="113">
        <v>0.13</v>
      </c>
      <c r="F73" s="112">
        <v>1.56</v>
      </c>
      <c r="G73"/>
    </row>
    <row r="74" spans="2:7" ht="14.4">
      <c r="B74" s="113" t="s">
        <v>352</v>
      </c>
      <c r="C74" s="113"/>
      <c r="D74" s="113"/>
      <c r="E74" s="113"/>
      <c r="F74" s="112">
        <v>2.3927515873015874</v>
      </c>
      <c r="G74"/>
    </row>
    <row r="75" spans="2:7" ht="14.4">
      <c r="B75" s="112" t="s">
        <v>185</v>
      </c>
      <c r="C75" s="112" t="s">
        <v>305</v>
      </c>
      <c r="D75" s="112">
        <v>8</v>
      </c>
      <c r="E75" s="113">
        <v>0.03</v>
      </c>
      <c r="F75" s="112">
        <v>0.24</v>
      </c>
      <c r="G75"/>
    </row>
    <row r="76" spans="2:7" ht="14.4">
      <c r="B76" s="112"/>
      <c r="C76" s="112" t="s">
        <v>313</v>
      </c>
      <c r="D76" s="112">
        <v>6</v>
      </c>
      <c r="E76" s="113">
        <v>0.08</v>
      </c>
      <c r="F76" s="112">
        <v>0.48</v>
      </c>
      <c r="G76"/>
    </row>
    <row r="77" spans="2:7" ht="14.4">
      <c r="B77" s="112"/>
      <c r="C77" s="112" t="s">
        <v>297</v>
      </c>
      <c r="D77" s="112">
        <v>0.6</v>
      </c>
      <c r="E77" s="113">
        <v>0.01</v>
      </c>
      <c r="F77" s="112">
        <v>6.0000000000000001E-3</v>
      </c>
      <c r="G77"/>
    </row>
    <row r="78" spans="2:7" ht="14.4">
      <c r="B78" s="112"/>
      <c r="C78" s="112" t="s">
        <v>315</v>
      </c>
      <c r="D78" s="112">
        <v>2.5575000000000001</v>
      </c>
      <c r="E78" s="113">
        <v>0.15</v>
      </c>
      <c r="F78" s="112">
        <v>0.38362499999999999</v>
      </c>
      <c r="G78"/>
    </row>
    <row r="79" spans="2:7" ht="14.4">
      <c r="B79" s="112"/>
      <c r="C79" s="112" t="s">
        <v>276</v>
      </c>
      <c r="D79" s="112">
        <v>10.5</v>
      </c>
      <c r="E79" s="113">
        <v>0.06</v>
      </c>
      <c r="F79" s="112">
        <v>0.63</v>
      </c>
      <c r="G79"/>
    </row>
    <row r="80" spans="2:7" ht="14.4">
      <c r="B80" s="112"/>
      <c r="C80" s="112" t="s">
        <v>277</v>
      </c>
      <c r="D80" s="112">
        <v>24.383333333333336</v>
      </c>
      <c r="E80" s="113">
        <v>0.02</v>
      </c>
      <c r="F80" s="112">
        <v>0.48766666666666675</v>
      </c>
      <c r="G80"/>
    </row>
    <row r="81" spans="2:7" ht="14.4">
      <c r="B81" s="112"/>
      <c r="C81" s="112" t="s">
        <v>308</v>
      </c>
      <c r="D81" s="112">
        <v>1.1599999999999999</v>
      </c>
      <c r="E81" s="113">
        <v>0.21</v>
      </c>
      <c r="F81" s="112">
        <v>0.24359999999999998</v>
      </c>
      <c r="G81"/>
    </row>
    <row r="82" spans="2:7" ht="14.4">
      <c r="B82" s="112"/>
      <c r="C82" s="112" t="s">
        <v>307</v>
      </c>
      <c r="D82" s="112">
        <v>3.37</v>
      </c>
      <c r="E82" s="113">
        <v>0.06</v>
      </c>
      <c r="F82" s="112">
        <v>0.20219999999999999</v>
      </c>
      <c r="G82"/>
    </row>
    <row r="83" spans="2:7" ht="14.4">
      <c r="B83" s="112"/>
      <c r="C83" s="112" t="s">
        <v>318</v>
      </c>
      <c r="D83" s="112">
        <v>6.3730769230769226</v>
      </c>
      <c r="E83" s="113">
        <v>0.03</v>
      </c>
      <c r="F83" s="112">
        <v>0.19119230769230766</v>
      </c>
      <c r="G83"/>
    </row>
    <row r="84" spans="2:7" ht="14.4">
      <c r="B84" s="113" t="s">
        <v>360</v>
      </c>
      <c r="C84" s="113"/>
      <c r="D84" s="113"/>
      <c r="E84" s="113"/>
      <c r="F84" s="112">
        <v>2.8642839743589739</v>
      </c>
      <c r="G84"/>
    </row>
    <row r="85" spans="2:7" ht="14.4">
      <c r="B85" s="112" t="s">
        <v>331</v>
      </c>
      <c r="C85" s="112" t="s">
        <v>297</v>
      </c>
      <c r="D85" s="112">
        <v>0.6</v>
      </c>
      <c r="E85" s="113">
        <v>0.01</v>
      </c>
      <c r="F85" s="112">
        <v>6.0000000000000001E-3</v>
      </c>
      <c r="G85"/>
    </row>
    <row r="86" spans="2:7" ht="14.4">
      <c r="B86" s="112"/>
      <c r="C86" s="112" t="s">
        <v>276</v>
      </c>
      <c r="D86" s="112">
        <v>10.5</v>
      </c>
      <c r="E86" s="113">
        <v>0.16</v>
      </c>
      <c r="F86" s="112">
        <v>1.68</v>
      </c>
      <c r="G86"/>
    </row>
    <row r="87" spans="2:7" ht="14.4">
      <c r="B87" s="112"/>
      <c r="C87" s="112" t="s">
        <v>308</v>
      </c>
      <c r="D87" s="112">
        <v>1.1599999999999999</v>
      </c>
      <c r="E87" s="113">
        <v>0.21</v>
      </c>
      <c r="F87" s="112">
        <v>0.24359999999999998</v>
      </c>
      <c r="G87"/>
    </row>
    <row r="88" spans="2:7" ht="14.4">
      <c r="B88" s="112"/>
      <c r="C88" s="112" t="s">
        <v>307</v>
      </c>
      <c r="D88" s="112">
        <v>3.37</v>
      </c>
      <c r="E88" s="113">
        <v>0.1</v>
      </c>
      <c r="F88" s="112">
        <v>0.33700000000000002</v>
      </c>
      <c r="G88"/>
    </row>
    <row r="89" spans="2:7" ht="14.4">
      <c r="B89" s="113" t="s">
        <v>353</v>
      </c>
      <c r="C89" s="113"/>
      <c r="D89" s="113"/>
      <c r="E89" s="113"/>
      <c r="F89" s="112">
        <v>2.2665999999999999</v>
      </c>
      <c r="G89"/>
    </row>
    <row r="90" spans="2:7" ht="14.4">
      <c r="B90" s="112" t="s">
        <v>328</v>
      </c>
      <c r="C90" s="112" t="s">
        <v>297</v>
      </c>
      <c r="D90" s="112">
        <v>0.6</v>
      </c>
      <c r="E90" s="113">
        <v>0.01</v>
      </c>
      <c r="F90" s="112">
        <v>6.0000000000000001E-3</v>
      </c>
      <c r="G90"/>
    </row>
    <row r="91" spans="2:7" ht="14.4">
      <c r="B91" s="112"/>
      <c r="C91" s="112" t="s">
        <v>276</v>
      </c>
      <c r="D91" s="112">
        <v>10.5</v>
      </c>
      <c r="E91" s="113">
        <v>0.14000000000000001</v>
      </c>
      <c r="F91" s="112">
        <v>1.4700000000000002</v>
      </c>
      <c r="G91"/>
    </row>
    <row r="92" spans="2:7" ht="14.4">
      <c r="B92" s="112"/>
      <c r="C92" s="112" t="s">
        <v>309</v>
      </c>
      <c r="D92" s="112">
        <v>26</v>
      </c>
      <c r="E92" s="113">
        <v>0.06</v>
      </c>
      <c r="F92" s="112">
        <v>1.56</v>
      </c>
      <c r="G92"/>
    </row>
    <row r="93" spans="2:7" ht="14.4">
      <c r="B93" s="112"/>
      <c r="C93" s="112" t="s">
        <v>308</v>
      </c>
      <c r="D93" s="112">
        <v>1.1599999999999999</v>
      </c>
      <c r="E93" s="113">
        <v>0.21</v>
      </c>
      <c r="F93" s="112">
        <v>0.24359999999999998</v>
      </c>
      <c r="G93"/>
    </row>
    <row r="94" spans="2:7" ht="14.4">
      <c r="B94" s="112"/>
      <c r="C94" s="112" t="s">
        <v>307</v>
      </c>
      <c r="D94" s="112">
        <v>3.37</v>
      </c>
      <c r="E94" s="113">
        <v>0.1</v>
      </c>
      <c r="F94" s="112">
        <v>0.33700000000000002</v>
      </c>
      <c r="G94"/>
    </row>
    <row r="95" spans="2:7" ht="14.4">
      <c r="B95" s="113" t="s">
        <v>361</v>
      </c>
      <c r="C95" s="113"/>
      <c r="D95" s="113"/>
      <c r="E95" s="113"/>
      <c r="F95" s="112">
        <v>3.6166000000000005</v>
      </c>
      <c r="G95"/>
    </row>
    <row r="96" spans="2:7" ht="14.4">
      <c r="B96" s="112" t="s">
        <v>184</v>
      </c>
      <c r="C96" s="112" t="s">
        <v>297</v>
      </c>
      <c r="D96" s="112">
        <v>0.6</v>
      </c>
      <c r="E96" s="113">
        <v>0.01</v>
      </c>
      <c r="F96" s="112">
        <v>6.0000000000000001E-3</v>
      </c>
      <c r="G96"/>
    </row>
    <row r="97" spans="2:7" ht="14.4">
      <c r="B97" s="112"/>
      <c r="C97" s="112" t="s">
        <v>276</v>
      </c>
      <c r="D97" s="112">
        <v>10.5</v>
      </c>
      <c r="E97" s="113">
        <v>0.14000000000000001</v>
      </c>
      <c r="F97" s="112">
        <v>1.4700000000000002</v>
      </c>
      <c r="G97"/>
    </row>
    <row r="98" spans="2:7" ht="14.4">
      <c r="B98" s="112"/>
      <c r="C98" s="112" t="s">
        <v>308</v>
      </c>
      <c r="D98" s="112">
        <v>1.1599999999999999</v>
      </c>
      <c r="E98" s="113">
        <v>0.21</v>
      </c>
      <c r="F98" s="112">
        <v>0.24359999999999998</v>
      </c>
      <c r="G98"/>
    </row>
    <row r="99" spans="2:7" ht="14.4">
      <c r="B99" s="112"/>
      <c r="C99" s="112" t="s">
        <v>307</v>
      </c>
      <c r="D99" s="112">
        <v>3.37</v>
      </c>
      <c r="E99" s="113">
        <v>0.1</v>
      </c>
      <c r="F99" s="112">
        <v>0.33700000000000002</v>
      </c>
      <c r="G99"/>
    </row>
    <row r="100" spans="2:7" ht="14.4">
      <c r="B100" s="112"/>
      <c r="C100" s="112" t="s">
        <v>258</v>
      </c>
      <c r="D100" s="112">
        <v>26</v>
      </c>
      <c r="E100" s="113">
        <v>0.04</v>
      </c>
      <c r="F100" s="112">
        <v>1.04</v>
      </c>
      <c r="G100"/>
    </row>
    <row r="101" spans="2:7" ht="14.4">
      <c r="B101" s="113" t="s">
        <v>362</v>
      </c>
      <c r="C101" s="113"/>
      <c r="D101" s="113"/>
      <c r="E101" s="113"/>
      <c r="F101" s="112">
        <v>3.0966000000000005</v>
      </c>
      <c r="G101"/>
    </row>
    <row r="102" spans="2:7" ht="14.4">
      <c r="B102" s="112" t="s">
        <v>330</v>
      </c>
      <c r="C102" s="112" t="s">
        <v>227</v>
      </c>
      <c r="D102" s="112">
        <v>3.584090909090909</v>
      </c>
      <c r="E102" s="113">
        <v>0.06</v>
      </c>
      <c r="F102" s="112">
        <v>0.21504545454545454</v>
      </c>
      <c r="G102"/>
    </row>
    <row r="103" spans="2:7" ht="14.4">
      <c r="B103" s="112"/>
      <c r="C103" s="112" t="s">
        <v>297</v>
      </c>
      <c r="D103" s="112">
        <v>0.6</v>
      </c>
      <c r="E103" s="113">
        <v>0.01</v>
      </c>
      <c r="F103" s="112">
        <v>6.0000000000000001E-3</v>
      </c>
      <c r="G103"/>
    </row>
    <row r="104" spans="2:7" ht="14.4">
      <c r="B104" s="112"/>
      <c r="C104" s="112" t="s">
        <v>276</v>
      </c>
      <c r="D104" s="112">
        <v>10.5</v>
      </c>
      <c r="E104" s="113">
        <v>0.14000000000000001</v>
      </c>
      <c r="F104" s="112">
        <v>1.4700000000000002</v>
      </c>
      <c r="G104"/>
    </row>
    <row r="105" spans="2:7" ht="14.4">
      <c r="B105" s="112"/>
      <c r="C105" s="112" t="s">
        <v>255</v>
      </c>
      <c r="D105" s="112">
        <v>4.9366666666666665</v>
      </c>
      <c r="E105" s="113">
        <v>0.02</v>
      </c>
      <c r="F105" s="112">
        <v>9.873333333333334E-2</v>
      </c>
      <c r="G105"/>
    </row>
    <row r="106" spans="2:7" ht="14.4">
      <c r="B106" s="112"/>
      <c r="C106" s="112" t="s">
        <v>308</v>
      </c>
      <c r="D106" s="112">
        <v>1.1599999999999999</v>
      </c>
      <c r="E106" s="113">
        <v>0.21</v>
      </c>
      <c r="F106" s="112">
        <v>0.24359999999999998</v>
      </c>
      <c r="G106"/>
    </row>
    <row r="107" spans="2:7" ht="14.4">
      <c r="B107" s="112"/>
      <c r="C107" s="112" t="s">
        <v>307</v>
      </c>
      <c r="D107" s="112">
        <v>3.37</v>
      </c>
      <c r="E107" s="113">
        <v>0.1</v>
      </c>
      <c r="F107" s="112">
        <v>0.33700000000000002</v>
      </c>
      <c r="G107"/>
    </row>
    <row r="108" spans="2:7" ht="14.4">
      <c r="B108" s="112"/>
      <c r="C108" s="112" t="s">
        <v>207</v>
      </c>
      <c r="D108" s="112">
        <v>0.80285714285714282</v>
      </c>
      <c r="E108" s="113">
        <v>0.06</v>
      </c>
      <c r="F108" s="112">
        <v>4.8171428571428566E-2</v>
      </c>
      <c r="G108"/>
    </row>
    <row r="109" spans="2:7" ht="14.4">
      <c r="B109" s="112"/>
      <c r="C109" s="112" t="s">
        <v>318</v>
      </c>
      <c r="D109" s="112">
        <v>6.3730769230769226</v>
      </c>
      <c r="E109" s="113">
        <v>0.06</v>
      </c>
      <c r="F109" s="112">
        <v>0.38238461538461532</v>
      </c>
      <c r="G109"/>
    </row>
    <row r="110" spans="2:7" ht="14.4">
      <c r="B110" s="113" t="s">
        <v>363</v>
      </c>
      <c r="C110" s="113"/>
      <c r="D110" s="113"/>
      <c r="E110" s="113"/>
      <c r="F110" s="112">
        <v>2.8009348318348319</v>
      </c>
      <c r="G110"/>
    </row>
    <row r="111" spans="2:7" ht="14.4">
      <c r="B111" s="112" t="s">
        <v>187</v>
      </c>
      <c r="C111" s="112" t="s">
        <v>297</v>
      </c>
      <c r="D111" s="112">
        <v>0.6</v>
      </c>
      <c r="E111" s="113">
        <v>0.01</v>
      </c>
      <c r="F111" s="112">
        <v>6.0000000000000001E-3</v>
      </c>
      <c r="G111"/>
    </row>
    <row r="112" spans="2:7" ht="14.4">
      <c r="B112" s="112"/>
      <c r="C112" s="112" t="s">
        <v>276</v>
      </c>
      <c r="D112" s="112">
        <v>10.5</v>
      </c>
      <c r="E112" s="113">
        <v>0.14000000000000001</v>
      </c>
      <c r="F112" s="112">
        <v>1.4700000000000002</v>
      </c>
      <c r="G112"/>
    </row>
    <row r="113" spans="2:7" ht="14.4">
      <c r="B113" s="112"/>
      <c r="C113" s="112" t="s">
        <v>308</v>
      </c>
      <c r="D113" s="112">
        <v>1.1599999999999999</v>
      </c>
      <c r="E113" s="113">
        <v>0.21</v>
      </c>
      <c r="F113" s="112">
        <v>0.24359999999999998</v>
      </c>
      <c r="G113"/>
    </row>
    <row r="114" spans="2:7" ht="14.4">
      <c r="B114" s="112"/>
      <c r="C114" s="112" t="s">
        <v>307</v>
      </c>
      <c r="D114" s="112">
        <v>3.37</v>
      </c>
      <c r="E114" s="113">
        <v>0.1</v>
      </c>
      <c r="F114" s="112">
        <v>0.33700000000000002</v>
      </c>
      <c r="G114"/>
    </row>
    <row r="115" spans="2:7" ht="14.4">
      <c r="B115" s="112"/>
      <c r="C115" s="112" t="s">
        <v>246</v>
      </c>
      <c r="D115" s="112">
        <v>5.5</v>
      </c>
      <c r="E115" s="113">
        <v>0.14000000000000001</v>
      </c>
      <c r="F115" s="112">
        <v>0.77</v>
      </c>
      <c r="G115"/>
    </row>
    <row r="116" spans="2:7" ht="14.4">
      <c r="B116" s="113" t="s">
        <v>364</v>
      </c>
      <c r="C116" s="113"/>
      <c r="D116" s="113"/>
      <c r="E116" s="113"/>
      <c r="F116" s="112">
        <v>2.8266000000000004</v>
      </c>
      <c r="G116"/>
    </row>
    <row r="117" spans="2:7" ht="14.4">
      <c r="B117" s="112" t="s">
        <v>182</v>
      </c>
      <c r="C117" s="112" t="s">
        <v>280</v>
      </c>
      <c r="D117" s="112">
        <v>5.3341176470588243</v>
      </c>
      <c r="E117" s="113">
        <v>3.0000000000000001E-3</v>
      </c>
      <c r="F117" s="112">
        <v>1.6002352941176474E-2</v>
      </c>
      <c r="G117"/>
    </row>
    <row r="118" spans="2:7" ht="14.4">
      <c r="B118" s="112"/>
      <c r="C118" s="112" t="s">
        <v>243</v>
      </c>
      <c r="D118" s="112">
        <v>0.14552631578947378</v>
      </c>
      <c r="E118" s="113">
        <v>2</v>
      </c>
      <c r="F118" s="112">
        <v>0.29105263157894756</v>
      </c>
      <c r="G118"/>
    </row>
    <row r="119" spans="2:7" ht="14.4">
      <c r="B119" s="112"/>
      <c r="C119" s="112" t="s">
        <v>297</v>
      </c>
      <c r="D119" s="112">
        <v>0.6</v>
      </c>
      <c r="E119" s="113">
        <v>0.01</v>
      </c>
      <c r="F119" s="112">
        <v>6.0000000000000001E-3</v>
      </c>
      <c r="G119"/>
    </row>
    <row r="120" spans="2:7" ht="14.4">
      <c r="B120" s="112"/>
      <c r="C120" s="112" t="s">
        <v>254</v>
      </c>
      <c r="D120" s="112">
        <v>3.1</v>
      </c>
      <c r="E120" s="113">
        <v>0.2</v>
      </c>
      <c r="F120" s="112">
        <v>0.62000000000000011</v>
      </c>
      <c r="G120"/>
    </row>
    <row r="121" spans="2:7" ht="14.4">
      <c r="B121" s="112"/>
      <c r="C121" s="112" t="s">
        <v>295</v>
      </c>
      <c r="D121" s="112">
        <v>3.9899999999999998</v>
      </c>
      <c r="E121" s="113">
        <v>0.5</v>
      </c>
      <c r="F121" s="112">
        <v>1.9949999999999999</v>
      </c>
      <c r="G121"/>
    </row>
    <row r="122" spans="2:7" ht="14.4">
      <c r="B122" s="112"/>
      <c r="C122" s="112" t="s">
        <v>302</v>
      </c>
      <c r="D122" s="112">
        <v>1.0385714285714285</v>
      </c>
      <c r="E122" s="113">
        <v>0.03</v>
      </c>
      <c r="F122" s="112">
        <v>3.1157142857142852E-2</v>
      </c>
      <c r="G122"/>
    </row>
    <row r="123" spans="2:7" ht="14.4">
      <c r="B123" s="112"/>
      <c r="C123" s="112" t="s">
        <v>212</v>
      </c>
      <c r="D123" s="112">
        <v>3.7050000000000005</v>
      </c>
      <c r="E123" s="113">
        <v>0.03</v>
      </c>
      <c r="F123" s="112">
        <v>0.11115000000000001</v>
      </c>
      <c r="G123"/>
    </row>
    <row r="124" spans="2:7" ht="14.4">
      <c r="B124" s="112"/>
      <c r="C124" s="112" t="s">
        <v>215</v>
      </c>
      <c r="D124" s="112">
        <v>2.348148148148149</v>
      </c>
      <c r="E124" s="113">
        <v>0.03</v>
      </c>
      <c r="F124" s="112">
        <v>7.0444444444444462E-2</v>
      </c>
      <c r="G124"/>
    </row>
    <row r="125" spans="2:7" ht="14.4">
      <c r="B125" s="112"/>
      <c r="C125" s="112" t="s">
        <v>205</v>
      </c>
      <c r="D125" s="112">
        <v>0.44000000000000011</v>
      </c>
      <c r="E125" s="113">
        <v>3.0000000000000001E-3</v>
      </c>
      <c r="F125" s="112">
        <v>1.3200000000000004E-3</v>
      </c>
      <c r="G125"/>
    </row>
    <row r="126" spans="2:7" ht="14.4">
      <c r="B126" s="112"/>
      <c r="C126" s="112" t="s">
        <v>273</v>
      </c>
      <c r="D126" s="112">
        <v>2.4314285714285715</v>
      </c>
      <c r="E126" s="113">
        <v>0.05</v>
      </c>
      <c r="F126" s="112">
        <v>0.12157142857142858</v>
      </c>
      <c r="G126"/>
    </row>
    <row r="127" spans="2:7" ht="14.4">
      <c r="B127" s="113" t="s">
        <v>365</v>
      </c>
      <c r="C127" s="113"/>
      <c r="D127" s="113"/>
      <c r="E127" s="113"/>
      <c r="F127" s="112">
        <v>3.26369800039314</v>
      </c>
      <c r="G127"/>
    </row>
    <row r="128" spans="2:7" ht="14.4">
      <c r="B128" s="112" t="s">
        <v>183</v>
      </c>
      <c r="C128" s="112" t="s">
        <v>280</v>
      </c>
      <c r="D128" s="112">
        <v>5.3341176470588243</v>
      </c>
      <c r="E128" s="113">
        <v>3.0000000000000001E-3</v>
      </c>
      <c r="F128" s="112">
        <v>1.6002352941176474E-2</v>
      </c>
      <c r="G128"/>
    </row>
    <row r="129" spans="2:7" ht="14.4">
      <c r="B129" s="112"/>
      <c r="C129" s="112" t="s">
        <v>274</v>
      </c>
      <c r="D129" s="112">
        <v>17</v>
      </c>
      <c r="E129" s="113">
        <v>0.03</v>
      </c>
      <c r="F129" s="112">
        <v>0.51</v>
      </c>
      <c r="G129"/>
    </row>
    <row r="130" spans="2:7" ht="14.4">
      <c r="B130" s="112"/>
      <c r="C130" s="112" t="s">
        <v>313</v>
      </c>
      <c r="D130" s="112">
        <v>6</v>
      </c>
      <c r="E130" s="113">
        <v>0.15</v>
      </c>
      <c r="F130" s="112">
        <v>0.89999999999999991</v>
      </c>
      <c r="G130"/>
    </row>
    <row r="131" spans="2:7" ht="14.4">
      <c r="B131" s="112"/>
      <c r="C131" s="112" t="s">
        <v>243</v>
      </c>
      <c r="D131" s="112">
        <v>0.14552631578947378</v>
      </c>
      <c r="E131" s="113">
        <v>1</v>
      </c>
      <c r="F131" s="112">
        <v>0.14552631578947378</v>
      </c>
      <c r="G131"/>
    </row>
    <row r="132" spans="2:7" ht="14.4">
      <c r="B132" s="112"/>
      <c r="C132" s="112" t="s">
        <v>297</v>
      </c>
      <c r="D132" s="112">
        <v>0.6</v>
      </c>
      <c r="E132" s="113">
        <v>0.01</v>
      </c>
      <c r="F132" s="112">
        <v>6.0000000000000001E-3</v>
      </c>
      <c r="G132"/>
    </row>
    <row r="133" spans="2:7" ht="14.4">
      <c r="B133" s="112"/>
      <c r="C133" s="112" t="s">
        <v>254</v>
      </c>
      <c r="D133" s="112">
        <v>3.1</v>
      </c>
      <c r="E133" s="113">
        <v>0.2</v>
      </c>
      <c r="F133" s="112">
        <v>0.62000000000000011</v>
      </c>
      <c r="G133"/>
    </row>
    <row r="134" spans="2:7" ht="14.4">
      <c r="B134" s="112"/>
      <c r="C134" s="112" t="s">
        <v>302</v>
      </c>
      <c r="D134" s="112">
        <v>1.0385714285714285</v>
      </c>
      <c r="E134" s="113">
        <v>0.03</v>
      </c>
      <c r="F134" s="112">
        <v>3.1157142857142852E-2</v>
      </c>
      <c r="G134"/>
    </row>
    <row r="135" spans="2:7" ht="14.4">
      <c r="B135" s="112"/>
      <c r="C135" s="112" t="s">
        <v>212</v>
      </c>
      <c r="D135" s="112">
        <v>3.7050000000000005</v>
      </c>
      <c r="E135" s="113">
        <v>0.03</v>
      </c>
      <c r="F135" s="112">
        <v>0.11115000000000001</v>
      </c>
      <c r="G135"/>
    </row>
    <row r="136" spans="2:7" ht="14.4">
      <c r="B136" s="112"/>
      <c r="C136" s="112" t="s">
        <v>215</v>
      </c>
      <c r="D136" s="112">
        <v>2.348148148148149</v>
      </c>
      <c r="E136" s="113">
        <v>0.03</v>
      </c>
      <c r="F136" s="112">
        <v>7.0444444444444462E-2</v>
      </c>
      <c r="G136"/>
    </row>
    <row r="137" spans="2:7" ht="14.4">
      <c r="B137" s="112"/>
      <c r="C137" s="112" t="s">
        <v>258</v>
      </c>
      <c r="D137" s="112">
        <v>26</v>
      </c>
      <c r="E137" s="113">
        <v>2.5000000000000001E-2</v>
      </c>
      <c r="F137" s="112">
        <v>0.65</v>
      </c>
      <c r="G137"/>
    </row>
    <row r="138" spans="2:7" ht="14.4">
      <c r="B138" s="112"/>
      <c r="C138" s="112" t="s">
        <v>205</v>
      </c>
      <c r="D138" s="112">
        <v>0.44000000000000011</v>
      </c>
      <c r="E138" s="113">
        <v>3.0000000000000001E-3</v>
      </c>
      <c r="F138" s="112">
        <v>1.3200000000000004E-3</v>
      </c>
      <c r="G138"/>
    </row>
    <row r="139" spans="2:7" ht="14.4">
      <c r="B139" s="112"/>
      <c r="C139" s="112" t="s">
        <v>273</v>
      </c>
      <c r="D139" s="112">
        <v>2.4314285714285715</v>
      </c>
      <c r="E139" s="113">
        <v>2.5000000000000001E-2</v>
      </c>
      <c r="F139" s="112">
        <v>6.078571428571429E-2</v>
      </c>
      <c r="G139"/>
    </row>
    <row r="140" spans="2:7" ht="14.4">
      <c r="B140" s="113" t="s">
        <v>366</v>
      </c>
      <c r="C140" s="113"/>
      <c r="D140" s="113"/>
      <c r="E140" s="113"/>
      <c r="F140" s="112">
        <v>3.1223859703179517</v>
      </c>
      <c r="G140"/>
    </row>
    <row r="141" spans="2:7" ht="14.4">
      <c r="B141" s="112" t="s">
        <v>188</v>
      </c>
      <c r="C141" s="112" t="s">
        <v>280</v>
      </c>
      <c r="D141" s="112">
        <v>5.3341176470588243</v>
      </c>
      <c r="E141" s="113">
        <v>3.0000000000000001E-3</v>
      </c>
      <c r="F141" s="112">
        <v>1.6002352941176474E-2</v>
      </c>
      <c r="G141"/>
    </row>
    <row r="142" spans="2:7" ht="14.4">
      <c r="B142" s="112"/>
      <c r="C142" s="112" t="s">
        <v>274</v>
      </c>
      <c r="D142" s="112">
        <v>17</v>
      </c>
      <c r="E142" s="113">
        <v>0.03</v>
      </c>
      <c r="F142" s="112">
        <v>0.51</v>
      </c>
      <c r="G142"/>
    </row>
    <row r="143" spans="2:7" ht="14.4">
      <c r="B143" s="112"/>
      <c r="C143" s="112" t="s">
        <v>313</v>
      </c>
      <c r="D143" s="112">
        <v>6</v>
      </c>
      <c r="E143" s="113">
        <v>0.15</v>
      </c>
      <c r="F143" s="112">
        <v>0.89999999999999991</v>
      </c>
      <c r="G143"/>
    </row>
    <row r="144" spans="2:7" ht="14.4">
      <c r="B144" s="112"/>
      <c r="C144" s="112" t="s">
        <v>243</v>
      </c>
      <c r="D144" s="112">
        <v>0.14552631578947378</v>
      </c>
      <c r="E144" s="113">
        <v>1</v>
      </c>
      <c r="F144" s="112">
        <v>0.14552631578947378</v>
      </c>
      <c r="G144"/>
    </row>
    <row r="145" spans="2:7" ht="14.4">
      <c r="B145" s="112"/>
      <c r="C145" s="112" t="s">
        <v>297</v>
      </c>
      <c r="D145" s="112">
        <v>0.6</v>
      </c>
      <c r="E145" s="113">
        <v>0.01</v>
      </c>
      <c r="F145" s="112">
        <v>6.0000000000000001E-3</v>
      </c>
      <c r="G145"/>
    </row>
    <row r="146" spans="2:7" ht="14.4">
      <c r="B146" s="112"/>
      <c r="C146" s="112" t="s">
        <v>254</v>
      </c>
      <c r="D146" s="112">
        <v>3.1</v>
      </c>
      <c r="E146" s="113">
        <v>0.2</v>
      </c>
      <c r="F146" s="112">
        <v>0.62000000000000011</v>
      </c>
      <c r="G146"/>
    </row>
    <row r="147" spans="2:7" ht="14.4">
      <c r="B147" s="112"/>
      <c r="C147" s="112" t="s">
        <v>302</v>
      </c>
      <c r="D147" s="112">
        <v>1.0385714285714285</v>
      </c>
      <c r="E147" s="113">
        <v>0.03</v>
      </c>
      <c r="F147" s="112">
        <v>3.1157142857142852E-2</v>
      </c>
      <c r="G147"/>
    </row>
    <row r="148" spans="2:7" ht="14.4">
      <c r="B148" s="112"/>
      <c r="C148" s="112" t="s">
        <v>212</v>
      </c>
      <c r="D148" s="112">
        <v>3.7050000000000005</v>
      </c>
      <c r="E148" s="113">
        <v>0.03</v>
      </c>
      <c r="F148" s="112">
        <v>0.11115000000000001</v>
      </c>
      <c r="G148"/>
    </row>
    <row r="149" spans="2:7" ht="14.4">
      <c r="B149" s="112"/>
      <c r="C149" s="112" t="s">
        <v>215</v>
      </c>
      <c r="D149" s="112">
        <v>2.348148148148149</v>
      </c>
      <c r="E149" s="113">
        <v>0.03</v>
      </c>
      <c r="F149" s="112">
        <v>7.0444444444444462E-2</v>
      </c>
      <c r="G149"/>
    </row>
    <row r="150" spans="2:7" ht="14.4">
      <c r="B150" s="112"/>
      <c r="C150" s="112" t="s">
        <v>294</v>
      </c>
      <c r="D150" s="112">
        <v>2.6</v>
      </c>
      <c r="E150" s="113">
        <v>0.05</v>
      </c>
      <c r="F150" s="112">
        <v>0.13</v>
      </c>
      <c r="G150"/>
    </row>
    <row r="151" spans="2:7" ht="14.4">
      <c r="B151" s="112"/>
      <c r="C151" s="112" t="s">
        <v>205</v>
      </c>
      <c r="D151" s="112">
        <v>0.44000000000000011</v>
      </c>
      <c r="E151" s="113">
        <v>3.0000000000000001E-3</v>
      </c>
      <c r="F151" s="112">
        <v>1.3200000000000004E-3</v>
      </c>
      <c r="G151"/>
    </row>
    <row r="152" spans="2:7" ht="14.4">
      <c r="B152" s="112"/>
      <c r="C152" s="112" t="s">
        <v>273</v>
      </c>
      <c r="D152" s="112">
        <v>2.4314285714285715</v>
      </c>
      <c r="E152" s="113">
        <v>2.5000000000000001E-2</v>
      </c>
      <c r="F152" s="112">
        <v>6.078571428571429E-2</v>
      </c>
      <c r="G152"/>
    </row>
    <row r="153" spans="2:7" ht="14.4">
      <c r="B153" s="113" t="s">
        <v>367</v>
      </c>
      <c r="C153" s="113"/>
      <c r="D153" s="113"/>
      <c r="E153" s="113"/>
      <c r="F153" s="112">
        <v>2.6023859703179517</v>
      </c>
      <c r="G153"/>
    </row>
    <row r="154" spans="2:7" ht="14.4">
      <c r="B154" s="112" t="s">
        <v>195</v>
      </c>
      <c r="C154" s="112" t="s">
        <v>303</v>
      </c>
      <c r="D154" s="112">
        <v>13</v>
      </c>
      <c r="E154" s="113">
        <v>4.45E-3</v>
      </c>
      <c r="F154" s="112">
        <v>5.7849999999999999E-2</v>
      </c>
      <c r="G154"/>
    </row>
    <row r="155" spans="2:7" ht="14.4">
      <c r="B155" s="112"/>
      <c r="C155" s="112" t="s">
        <v>290</v>
      </c>
      <c r="D155" s="112">
        <v>1.2366666666666666</v>
      </c>
      <c r="E155" s="113">
        <v>2.15E-3</v>
      </c>
      <c r="F155" s="112">
        <v>2.6588333333333334E-3</v>
      </c>
      <c r="G155"/>
    </row>
    <row r="156" spans="2:7" ht="14.4">
      <c r="B156" s="112"/>
      <c r="C156" s="112" t="s">
        <v>280</v>
      </c>
      <c r="D156" s="112">
        <v>5.3341176470588243</v>
      </c>
      <c r="E156" s="113">
        <v>2.9999999999999997E-4</v>
      </c>
      <c r="F156" s="112">
        <v>1.6002352941176471E-3</v>
      </c>
      <c r="G156"/>
    </row>
    <row r="157" spans="2:7" ht="14.4">
      <c r="B157" s="112"/>
      <c r="C157" s="112" t="s">
        <v>218</v>
      </c>
      <c r="D157" s="112">
        <v>5.4995238095238097</v>
      </c>
      <c r="E157" s="113">
        <v>0.02</v>
      </c>
      <c r="F157" s="112">
        <v>0.10999047619047619</v>
      </c>
      <c r="G157"/>
    </row>
    <row r="158" spans="2:7" ht="14.4">
      <c r="B158" s="112"/>
      <c r="C158" s="112" t="s">
        <v>312</v>
      </c>
      <c r="D158" s="112">
        <v>11.18</v>
      </c>
      <c r="E158" s="113">
        <v>4.3E-3</v>
      </c>
      <c r="F158" s="112">
        <v>4.8073999999999999E-2</v>
      </c>
      <c r="G158"/>
    </row>
    <row r="159" spans="2:7" ht="14.4">
      <c r="B159" s="112"/>
      <c r="C159" s="112" t="s">
        <v>313</v>
      </c>
      <c r="D159" s="112">
        <v>6</v>
      </c>
      <c r="E159" s="113">
        <v>0.13</v>
      </c>
      <c r="F159" s="112">
        <v>0.78</v>
      </c>
      <c r="G159"/>
    </row>
    <row r="160" spans="2:7" ht="14.4">
      <c r="B160" s="112"/>
      <c r="C160" s="112" t="s">
        <v>301</v>
      </c>
      <c r="D160" s="112">
        <v>3.1348333333333325</v>
      </c>
      <c r="E160" s="113">
        <v>1.7150000000000002E-2</v>
      </c>
      <c r="F160" s="112">
        <v>5.3762391666666659E-2</v>
      </c>
      <c r="G160"/>
    </row>
    <row r="161" spans="2:7" ht="14.4">
      <c r="B161" s="112"/>
      <c r="C161" s="112" t="s">
        <v>238</v>
      </c>
      <c r="D161" s="112">
        <v>1.5</v>
      </c>
      <c r="E161" s="113">
        <v>0.01</v>
      </c>
      <c r="F161" s="112">
        <v>1.4999999999999999E-2</v>
      </c>
      <c r="G161"/>
    </row>
    <row r="162" spans="2:7" ht="14.4">
      <c r="B162" s="112"/>
      <c r="C162" s="112" t="s">
        <v>237</v>
      </c>
      <c r="D162" s="112">
        <v>2.5729411764705894</v>
      </c>
      <c r="E162" s="113">
        <v>0.02</v>
      </c>
      <c r="F162" s="112">
        <v>5.1458823529411786E-2</v>
      </c>
      <c r="G162"/>
    </row>
    <row r="163" spans="2:7" ht="14.4">
      <c r="B163" s="112"/>
      <c r="C163" s="112" t="s">
        <v>243</v>
      </c>
      <c r="D163" s="112">
        <v>0.14552631578947378</v>
      </c>
      <c r="E163" s="113">
        <v>0.5</v>
      </c>
      <c r="F163" s="112">
        <v>7.2763157894736891E-2</v>
      </c>
      <c r="G163"/>
    </row>
    <row r="164" spans="2:7" ht="14.4">
      <c r="B164" s="112"/>
      <c r="C164" s="112" t="s">
        <v>256</v>
      </c>
      <c r="D164" s="112">
        <v>0.18458333333333332</v>
      </c>
      <c r="E164" s="113">
        <v>0.12125000000000001</v>
      </c>
      <c r="F164" s="112">
        <v>2.2380729166666669E-2</v>
      </c>
      <c r="G164"/>
    </row>
    <row r="165" spans="2:7" ht="14.4">
      <c r="B165" s="112"/>
      <c r="C165" s="112" t="s">
        <v>212</v>
      </c>
      <c r="D165" s="112">
        <v>3.7050000000000005</v>
      </c>
      <c r="E165" s="113">
        <v>4.8500000000000001E-3</v>
      </c>
      <c r="F165" s="112">
        <v>1.7969250000000003E-2</v>
      </c>
      <c r="G165"/>
    </row>
    <row r="166" spans="2:7" ht="14.4">
      <c r="B166" s="112"/>
      <c r="C166" s="112" t="s">
        <v>208</v>
      </c>
      <c r="D166" s="112">
        <v>0.3</v>
      </c>
      <c r="E166" s="113">
        <v>7.4999999999999997E-3</v>
      </c>
      <c r="F166" s="112">
        <v>2.2499999999999998E-3</v>
      </c>
      <c r="G166"/>
    </row>
    <row r="167" spans="2:7" ht="14.4">
      <c r="B167" s="112"/>
      <c r="C167" s="112" t="s">
        <v>215</v>
      </c>
      <c r="D167" s="112">
        <v>2.348148148148149</v>
      </c>
      <c r="E167" s="113">
        <v>1.2150000000000001E-2</v>
      </c>
      <c r="F167" s="112">
        <v>2.8530000000000014E-2</v>
      </c>
      <c r="G167"/>
    </row>
    <row r="168" spans="2:7" ht="14.4">
      <c r="B168" s="112"/>
      <c r="C168" s="112" t="s">
        <v>272</v>
      </c>
      <c r="D168" s="112">
        <v>4.8299999999999992</v>
      </c>
      <c r="E168" s="113">
        <v>3.0499999999999998E-3</v>
      </c>
      <c r="F168" s="112">
        <v>1.4731499999999996E-2</v>
      </c>
      <c r="G168"/>
    </row>
    <row r="169" spans="2:7" ht="14.4">
      <c r="B169" s="112"/>
      <c r="C169" s="112" t="s">
        <v>164</v>
      </c>
      <c r="D169" s="112">
        <v>2.0541666666666667</v>
      </c>
      <c r="E169" s="113">
        <v>2.5000000000000001E-4</v>
      </c>
      <c r="F169" s="112">
        <v>5.135416666666667E-4</v>
      </c>
      <c r="G169"/>
    </row>
    <row r="170" spans="2:7" ht="14.4">
      <c r="B170" s="112"/>
      <c r="C170" s="112" t="s">
        <v>205</v>
      </c>
      <c r="D170" s="112">
        <v>0.44000000000000011</v>
      </c>
      <c r="E170" s="113">
        <v>1.75E-3</v>
      </c>
      <c r="F170" s="112">
        <v>7.7000000000000018E-4</v>
      </c>
      <c r="G170"/>
    </row>
    <row r="171" spans="2:7" ht="14.4">
      <c r="B171" s="112"/>
      <c r="C171" s="112" t="s">
        <v>257</v>
      </c>
      <c r="D171" s="112">
        <v>2.64</v>
      </c>
      <c r="E171" s="113">
        <v>0.17</v>
      </c>
      <c r="F171" s="112">
        <v>0.44880000000000003</v>
      </c>
      <c r="G171"/>
    </row>
    <row r="172" spans="2:7" ht="14.4">
      <c r="B172" s="112"/>
      <c r="C172" s="112" t="s">
        <v>219</v>
      </c>
      <c r="D172" s="112">
        <v>3.2195</v>
      </c>
      <c r="E172" s="113">
        <v>1.4999999999999999E-2</v>
      </c>
      <c r="F172" s="112">
        <v>4.8292500000000002E-2</v>
      </c>
      <c r="G172"/>
    </row>
    <row r="173" spans="2:7" ht="14.4">
      <c r="B173" s="112"/>
      <c r="C173" s="112" t="s">
        <v>298</v>
      </c>
      <c r="D173" s="112">
        <v>3.8433333333333333</v>
      </c>
      <c r="E173" s="113">
        <v>3.4499999999999999E-3</v>
      </c>
      <c r="F173" s="112">
        <v>1.3259499999999999E-2</v>
      </c>
      <c r="G173"/>
    </row>
    <row r="174" spans="2:7" ht="14.4">
      <c r="B174" s="113" t="s">
        <v>368</v>
      </c>
      <c r="C174" s="113"/>
      <c r="D174" s="113"/>
      <c r="E174" s="113"/>
      <c r="F174" s="112">
        <v>1.7906549387420758</v>
      </c>
      <c r="G174"/>
    </row>
    <row r="175" spans="2:7" ht="14.4">
      <c r="B175" s="112" t="s">
        <v>197</v>
      </c>
      <c r="C175" s="112" t="s">
        <v>280</v>
      </c>
      <c r="D175" s="112">
        <v>5.3341176470588243</v>
      </c>
      <c r="E175" s="113">
        <v>3.0000000000000001E-3</v>
      </c>
      <c r="F175" s="112">
        <v>1.6002352941176474E-2</v>
      </c>
      <c r="G175"/>
    </row>
    <row r="176" spans="2:7" ht="14.4">
      <c r="B176" s="112"/>
      <c r="C176" s="112" t="s">
        <v>305</v>
      </c>
      <c r="D176" s="112">
        <v>8</v>
      </c>
      <c r="E176" s="113">
        <v>0.03</v>
      </c>
      <c r="F176" s="112">
        <v>0.24</v>
      </c>
      <c r="G176"/>
    </row>
    <row r="177" spans="2:7" ht="14.4">
      <c r="B177" s="112"/>
      <c r="C177" s="112" t="s">
        <v>313</v>
      </c>
      <c r="D177" s="112">
        <v>6</v>
      </c>
      <c r="E177" s="113">
        <v>0.08</v>
      </c>
      <c r="F177" s="112">
        <v>0.48</v>
      </c>
      <c r="G177"/>
    </row>
    <row r="178" spans="2:7" ht="14.4">
      <c r="B178" s="112"/>
      <c r="C178" s="112" t="s">
        <v>301</v>
      </c>
      <c r="D178" s="112">
        <v>3.1348333333333325</v>
      </c>
      <c r="E178" s="113">
        <v>0.01</v>
      </c>
      <c r="F178" s="112">
        <v>3.1348333333333325E-2</v>
      </c>
      <c r="G178"/>
    </row>
    <row r="179" spans="2:7" ht="14.4">
      <c r="B179" s="112"/>
      <c r="C179" s="112" t="s">
        <v>315</v>
      </c>
      <c r="D179" s="112">
        <v>2.5575000000000001</v>
      </c>
      <c r="E179" s="113">
        <v>7.0000000000000007E-2</v>
      </c>
      <c r="F179" s="112">
        <v>0.17902500000000002</v>
      </c>
      <c r="G179"/>
    </row>
    <row r="180" spans="2:7" ht="14.4">
      <c r="B180" s="112"/>
      <c r="C180" s="112" t="s">
        <v>266</v>
      </c>
      <c r="D180" s="112">
        <v>0.74</v>
      </c>
      <c r="E180" s="113">
        <v>0.25</v>
      </c>
      <c r="F180" s="112">
        <v>0.185</v>
      </c>
      <c r="G180"/>
    </row>
    <row r="181" spans="2:7" ht="14.4">
      <c r="B181" s="112"/>
      <c r="C181" s="112" t="s">
        <v>277</v>
      </c>
      <c r="D181" s="112">
        <v>24.383333333333336</v>
      </c>
      <c r="E181" s="113">
        <v>1.4999999999999999E-2</v>
      </c>
      <c r="F181" s="112">
        <v>0.36575000000000002</v>
      </c>
      <c r="G181"/>
    </row>
    <row r="182" spans="2:7" ht="14.4">
      <c r="B182" s="112"/>
      <c r="C182" s="112" t="s">
        <v>205</v>
      </c>
      <c r="D182" s="112">
        <v>0.44000000000000011</v>
      </c>
      <c r="E182" s="113">
        <v>3.0000000000000001E-3</v>
      </c>
      <c r="F182" s="112">
        <v>1.3200000000000004E-3</v>
      </c>
      <c r="G182"/>
    </row>
    <row r="183" spans="2:7" ht="14.4">
      <c r="B183" s="112"/>
      <c r="C183" s="112" t="s">
        <v>219</v>
      </c>
      <c r="D183" s="112">
        <v>3.2195</v>
      </c>
      <c r="E183" s="113">
        <v>0.03</v>
      </c>
      <c r="F183" s="112">
        <v>9.6585000000000004E-2</v>
      </c>
      <c r="G183"/>
    </row>
    <row r="184" spans="2:7" ht="14.4">
      <c r="B184" s="113" t="s">
        <v>369</v>
      </c>
      <c r="C184" s="113"/>
      <c r="D184" s="113"/>
      <c r="E184" s="113"/>
      <c r="F184" s="112">
        <v>1.5950306862745096</v>
      </c>
      <c r="G184"/>
    </row>
    <row r="185" spans="2:7" ht="14.4">
      <c r="B185" s="112" t="s">
        <v>192</v>
      </c>
      <c r="C185" s="112" t="s">
        <v>280</v>
      </c>
      <c r="D185" s="112">
        <v>5.3341176470588243</v>
      </c>
      <c r="E185" s="113">
        <v>3.0000000000000001E-3</v>
      </c>
      <c r="F185" s="112">
        <v>1.6002352941176474E-2</v>
      </c>
      <c r="G185"/>
    </row>
    <row r="186" spans="2:7" ht="14.4">
      <c r="B186" s="112"/>
      <c r="C186" s="112" t="s">
        <v>263</v>
      </c>
      <c r="D186" s="112">
        <v>0.84719999999999995</v>
      </c>
      <c r="E186" s="113">
        <v>0.02</v>
      </c>
      <c r="F186" s="112">
        <v>1.6944000000000001E-2</v>
      </c>
      <c r="G186"/>
    </row>
    <row r="187" spans="2:7" ht="14.4">
      <c r="B187" s="112"/>
      <c r="C187" s="112" t="s">
        <v>274</v>
      </c>
      <c r="D187" s="112">
        <v>17</v>
      </c>
      <c r="E187" s="113">
        <v>0.03</v>
      </c>
      <c r="F187" s="112">
        <v>0.51</v>
      </c>
      <c r="G187"/>
    </row>
    <row r="188" spans="2:7" ht="14.4">
      <c r="B188" s="112"/>
      <c r="C188" s="112" t="s">
        <v>313</v>
      </c>
      <c r="D188" s="112">
        <v>6</v>
      </c>
      <c r="E188" s="113">
        <v>0.08</v>
      </c>
      <c r="F188" s="112">
        <v>0.48</v>
      </c>
      <c r="G188"/>
    </row>
    <row r="189" spans="2:7" ht="14.4">
      <c r="B189" s="112"/>
      <c r="C189" s="112" t="s">
        <v>227</v>
      </c>
      <c r="D189" s="112">
        <v>3.584090909090909</v>
      </c>
      <c r="E189" s="113">
        <v>0.03</v>
      </c>
      <c r="F189" s="112">
        <v>0.10752272727272727</v>
      </c>
      <c r="G189"/>
    </row>
    <row r="190" spans="2:7" ht="14.4">
      <c r="B190" s="112"/>
      <c r="C190" s="112" t="s">
        <v>301</v>
      </c>
      <c r="D190" s="112">
        <v>3.1348333333333325</v>
      </c>
      <c r="E190" s="113">
        <v>0.01</v>
      </c>
      <c r="F190" s="112">
        <v>3.1348333333333325E-2</v>
      </c>
      <c r="G190"/>
    </row>
    <row r="191" spans="2:7" ht="14.4">
      <c r="B191" s="112"/>
      <c r="C191" s="112" t="s">
        <v>237</v>
      </c>
      <c r="D191" s="112">
        <v>2.5729411764705894</v>
      </c>
      <c r="E191" s="113">
        <v>0.03</v>
      </c>
      <c r="F191" s="112">
        <v>7.7188235294117682E-2</v>
      </c>
      <c r="G191"/>
    </row>
    <row r="192" spans="2:7" ht="14.4">
      <c r="B192" s="112"/>
      <c r="C192" s="112" t="s">
        <v>200</v>
      </c>
      <c r="D192" s="112">
        <v>2.6130000000000004</v>
      </c>
      <c r="E192" s="113">
        <v>0.02</v>
      </c>
      <c r="F192" s="112">
        <v>5.2260000000000008E-2</v>
      </c>
      <c r="G192"/>
    </row>
    <row r="193" spans="2:7" ht="14.4">
      <c r="B193" s="112"/>
      <c r="C193" s="112" t="s">
        <v>256</v>
      </c>
      <c r="D193" s="112">
        <v>0.18458333333333332</v>
      </c>
      <c r="E193" s="113">
        <v>0.12</v>
      </c>
      <c r="F193" s="112">
        <v>2.2149999999999996E-2</v>
      </c>
      <c r="G193"/>
    </row>
    <row r="194" spans="2:7" ht="14.4">
      <c r="B194" s="112"/>
      <c r="C194" s="112" t="s">
        <v>212</v>
      </c>
      <c r="D194" s="112">
        <v>3.7050000000000005</v>
      </c>
      <c r="E194" s="113">
        <v>0.01</v>
      </c>
      <c r="F194" s="112">
        <v>3.7050000000000007E-2</v>
      </c>
      <c r="G194"/>
    </row>
    <row r="195" spans="2:7" ht="14.4">
      <c r="B195" s="112"/>
      <c r="C195" s="112" t="s">
        <v>208</v>
      </c>
      <c r="D195" s="112">
        <v>0.3</v>
      </c>
      <c r="E195" s="113">
        <v>0.02</v>
      </c>
      <c r="F195" s="112">
        <v>6.0000000000000001E-3</v>
      </c>
      <c r="G195"/>
    </row>
    <row r="196" spans="2:7" ht="14.4">
      <c r="B196" s="112"/>
      <c r="C196" s="112" t="s">
        <v>215</v>
      </c>
      <c r="D196" s="112">
        <v>2.348148148148149</v>
      </c>
      <c r="E196" s="113">
        <v>0.02</v>
      </c>
      <c r="F196" s="112">
        <v>4.6962962962962984E-2</v>
      </c>
      <c r="G196"/>
    </row>
    <row r="197" spans="2:7" ht="14.4">
      <c r="B197" s="112"/>
      <c r="C197" s="112" t="s">
        <v>233</v>
      </c>
      <c r="D197" s="112">
        <v>0.69999999999999951</v>
      </c>
      <c r="E197" s="113">
        <v>0.02</v>
      </c>
      <c r="F197" s="112">
        <v>1.399999999999999E-2</v>
      </c>
      <c r="G197"/>
    </row>
    <row r="198" spans="2:7" ht="14.4">
      <c r="B198" s="112"/>
      <c r="C198" s="112" t="s">
        <v>207</v>
      </c>
      <c r="D198" s="112">
        <v>0.80285714285714282</v>
      </c>
      <c r="E198" s="113">
        <v>0.02</v>
      </c>
      <c r="F198" s="112">
        <v>1.6057142857142857E-2</v>
      </c>
      <c r="G198"/>
    </row>
    <row r="199" spans="2:7" ht="14.4">
      <c r="B199" s="112"/>
      <c r="C199" s="112" t="s">
        <v>205</v>
      </c>
      <c r="D199" s="112">
        <v>0.44000000000000011</v>
      </c>
      <c r="E199" s="113">
        <v>3.0000000000000001E-3</v>
      </c>
      <c r="F199" s="112">
        <v>1.3200000000000004E-3</v>
      </c>
      <c r="G199"/>
    </row>
    <row r="200" spans="2:7" ht="14.4">
      <c r="B200" s="112"/>
      <c r="C200" s="112" t="s">
        <v>257</v>
      </c>
      <c r="D200" s="112">
        <v>2.64</v>
      </c>
      <c r="E200" s="113">
        <v>0.17</v>
      </c>
      <c r="F200" s="112">
        <v>0.44880000000000003</v>
      </c>
      <c r="G200"/>
    </row>
    <row r="201" spans="2:7" ht="14.4">
      <c r="B201" s="112"/>
      <c r="C201" s="112" t="s">
        <v>219</v>
      </c>
      <c r="D201" s="112">
        <v>3.2195</v>
      </c>
      <c r="E201" s="113">
        <v>0.03</v>
      </c>
      <c r="F201" s="112">
        <v>9.6585000000000004E-2</v>
      </c>
      <c r="G201"/>
    </row>
    <row r="202" spans="2:7" ht="14.4">
      <c r="B202" s="113" t="s">
        <v>370</v>
      </c>
      <c r="C202" s="113"/>
      <c r="D202" s="113"/>
      <c r="E202" s="113"/>
      <c r="F202" s="112">
        <v>1.9801907546614606</v>
      </c>
      <c r="G202"/>
    </row>
    <row r="203" spans="2:7" ht="14.4">
      <c r="B203" s="112" t="s">
        <v>194</v>
      </c>
      <c r="C203" s="112" t="s">
        <v>212</v>
      </c>
      <c r="D203" s="112">
        <v>3.7050000000000005</v>
      </c>
      <c r="E203" s="113">
        <v>0.01</v>
      </c>
      <c r="F203" s="112">
        <v>3.7050000000000007E-2</v>
      </c>
      <c r="G203"/>
    </row>
    <row r="204" spans="2:7" ht="14.4">
      <c r="B204" s="112"/>
      <c r="C204" s="112" t="s">
        <v>266</v>
      </c>
      <c r="D204" s="112">
        <v>0.74</v>
      </c>
      <c r="E204" s="113">
        <v>0.25</v>
      </c>
      <c r="F204" s="112">
        <v>0.185</v>
      </c>
      <c r="G204"/>
    </row>
    <row r="205" spans="2:7" ht="14.4">
      <c r="B205" s="112"/>
      <c r="C205" s="112" t="s">
        <v>208</v>
      </c>
      <c r="D205" s="112">
        <v>0.3</v>
      </c>
      <c r="E205" s="113">
        <v>0.02</v>
      </c>
      <c r="F205" s="112">
        <v>6.0000000000000001E-3</v>
      </c>
      <c r="G205"/>
    </row>
    <row r="206" spans="2:7" ht="14.4">
      <c r="B206" s="112"/>
      <c r="C206" s="112" t="s">
        <v>215</v>
      </c>
      <c r="D206" s="112">
        <v>2.348148148148149</v>
      </c>
      <c r="E206" s="113">
        <v>0.02</v>
      </c>
      <c r="F206" s="112">
        <v>4.6962962962962984E-2</v>
      </c>
      <c r="G206"/>
    </row>
    <row r="207" spans="2:7" ht="14.4">
      <c r="B207" s="112"/>
      <c r="C207" s="112" t="s">
        <v>20</v>
      </c>
      <c r="D207" s="112">
        <v>12</v>
      </c>
      <c r="E207" s="113">
        <v>0.13</v>
      </c>
      <c r="F207" s="112">
        <v>1.56</v>
      </c>
      <c r="G207"/>
    </row>
    <row r="208" spans="2:7" ht="14.4">
      <c r="B208" s="113" t="s">
        <v>371</v>
      </c>
      <c r="C208" s="113"/>
      <c r="D208" s="113"/>
      <c r="E208" s="113"/>
      <c r="F208" s="112">
        <v>1.835012962962963</v>
      </c>
      <c r="G208"/>
    </row>
    <row r="209" spans="2:7" ht="14.4">
      <c r="B209" s="112" t="s">
        <v>190</v>
      </c>
      <c r="C209" s="112" t="s">
        <v>218</v>
      </c>
      <c r="D209" s="112">
        <v>5.4995238095238097</v>
      </c>
      <c r="E209" s="113">
        <v>0.03</v>
      </c>
      <c r="F209" s="112">
        <v>0.16498571428571429</v>
      </c>
      <c r="G209"/>
    </row>
    <row r="210" spans="2:7" ht="14.4">
      <c r="B210" s="112"/>
      <c r="C210" s="112" t="s">
        <v>256</v>
      </c>
      <c r="D210" s="112">
        <v>0.18458333333333332</v>
      </c>
      <c r="E210" s="113">
        <v>0.24249999999999999</v>
      </c>
      <c r="F210" s="112">
        <v>4.476145833333333E-2</v>
      </c>
      <c r="G210"/>
    </row>
    <row r="211" spans="2:7" ht="14.4">
      <c r="B211" s="112"/>
      <c r="C211" s="112" t="s">
        <v>212</v>
      </c>
      <c r="D211" s="112">
        <v>3.7050000000000005</v>
      </c>
      <c r="E211" s="113">
        <v>9.7000000000000003E-3</v>
      </c>
      <c r="F211" s="112">
        <v>3.5938500000000005E-2</v>
      </c>
      <c r="G211"/>
    </row>
    <row r="212" spans="2:7" ht="14.4">
      <c r="B212" s="112"/>
      <c r="C212" s="112" t="s">
        <v>208</v>
      </c>
      <c r="D212" s="112">
        <v>0.3</v>
      </c>
      <c r="E212" s="113">
        <v>1.4999999999999999E-2</v>
      </c>
      <c r="F212" s="112">
        <v>4.4999999999999997E-3</v>
      </c>
      <c r="G212"/>
    </row>
    <row r="213" spans="2:7" ht="14.4">
      <c r="B213" s="112"/>
      <c r="C213" s="112" t="s">
        <v>215</v>
      </c>
      <c r="D213" s="112">
        <v>2.348148148148149</v>
      </c>
      <c r="E213" s="113">
        <v>2.4299999999999999E-2</v>
      </c>
      <c r="F213" s="112">
        <v>5.706000000000002E-2</v>
      </c>
      <c r="G213"/>
    </row>
    <row r="214" spans="2:7" ht="14.4">
      <c r="B214" s="112"/>
      <c r="C214" s="112" t="s">
        <v>272</v>
      </c>
      <c r="D214" s="112">
        <v>4.8299999999999992</v>
      </c>
      <c r="E214" s="113">
        <v>6.0999999999999995E-3</v>
      </c>
      <c r="F214" s="112">
        <v>2.9462999999999993E-2</v>
      </c>
      <c r="G214"/>
    </row>
    <row r="215" spans="2:7" ht="14.4">
      <c r="B215" s="112"/>
      <c r="C215" s="112" t="s">
        <v>258</v>
      </c>
      <c r="D215" s="112">
        <v>26</v>
      </c>
      <c r="E215" s="113">
        <v>0.05</v>
      </c>
      <c r="F215" s="112">
        <v>1.3</v>
      </c>
      <c r="G215"/>
    </row>
    <row r="216" spans="2:7" ht="14.4">
      <c r="B216" s="112"/>
      <c r="C216" s="112" t="s">
        <v>257</v>
      </c>
      <c r="D216" s="112">
        <v>2.64</v>
      </c>
      <c r="E216" s="113">
        <v>0.17</v>
      </c>
      <c r="F216" s="112">
        <v>0.44880000000000003</v>
      </c>
      <c r="G216"/>
    </row>
    <row r="217" spans="2:7" ht="14.4">
      <c r="B217" s="112"/>
      <c r="C217" s="112" t="s">
        <v>219</v>
      </c>
      <c r="D217" s="112">
        <v>3.2195</v>
      </c>
      <c r="E217" s="113">
        <v>0.03</v>
      </c>
      <c r="F217" s="112">
        <v>9.6585000000000004E-2</v>
      </c>
      <c r="G217"/>
    </row>
    <row r="218" spans="2:7" ht="14.4">
      <c r="B218" s="113" t="s">
        <v>372</v>
      </c>
      <c r="C218" s="113"/>
      <c r="D218" s="113"/>
      <c r="E218" s="113"/>
      <c r="F218" s="112">
        <v>2.1820936726190476</v>
      </c>
      <c r="G218"/>
    </row>
    <row r="219" spans="2:7" ht="14.4">
      <c r="B219" s="112" t="s">
        <v>329</v>
      </c>
      <c r="C219" s="112" t="s">
        <v>274</v>
      </c>
      <c r="D219" s="112">
        <v>17</v>
      </c>
      <c r="E219" s="113">
        <v>3.0000000000000002E-2</v>
      </c>
      <c r="F219" s="112">
        <v>0.51</v>
      </c>
      <c r="G219"/>
    </row>
    <row r="220" spans="2:7" ht="14.4">
      <c r="B220" s="112"/>
      <c r="C220" s="112" t="s">
        <v>238</v>
      </c>
      <c r="D220" s="112">
        <v>1.5</v>
      </c>
      <c r="E220" s="113">
        <v>0.01</v>
      </c>
      <c r="F220" s="112">
        <v>1.4999999999999999E-2</v>
      </c>
      <c r="G220"/>
    </row>
    <row r="221" spans="2:7" ht="14.4">
      <c r="B221" s="112"/>
      <c r="C221" s="112" t="s">
        <v>256</v>
      </c>
      <c r="D221" s="112">
        <v>0.18458333333333332</v>
      </c>
      <c r="E221" s="113">
        <v>0.182</v>
      </c>
      <c r="F221" s="112">
        <v>3.3594166666666661E-2</v>
      </c>
      <c r="G221"/>
    </row>
    <row r="222" spans="2:7" ht="14.4">
      <c r="B222" s="112"/>
      <c r="C222" s="112" t="s">
        <v>212</v>
      </c>
      <c r="D222" s="112">
        <v>3.7050000000000005</v>
      </c>
      <c r="E222" s="113">
        <v>8.0000000000000002E-3</v>
      </c>
      <c r="F222" s="112">
        <v>2.9640000000000003E-2</v>
      </c>
      <c r="G222"/>
    </row>
    <row r="223" spans="2:7" ht="14.4">
      <c r="B223" s="112"/>
      <c r="C223" s="112" t="s">
        <v>208</v>
      </c>
      <c r="D223" s="112">
        <v>0.3</v>
      </c>
      <c r="E223" s="113">
        <v>1.5000000000000001E-2</v>
      </c>
      <c r="F223" s="112">
        <v>4.5000000000000005E-3</v>
      </c>
      <c r="G223"/>
    </row>
    <row r="224" spans="2:7" ht="14.4">
      <c r="B224" s="112"/>
      <c r="C224" s="112" t="s">
        <v>215</v>
      </c>
      <c r="D224" s="112">
        <v>2.348148148148149</v>
      </c>
      <c r="E224" s="113">
        <v>1.9E-2</v>
      </c>
      <c r="F224" s="112">
        <v>4.4614814814814829E-2</v>
      </c>
      <c r="G224"/>
    </row>
    <row r="225" spans="2:7" ht="14.4">
      <c r="B225" s="112"/>
      <c r="C225" s="112" t="s">
        <v>272</v>
      </c>
      <c r="D225" s="112">
        <v>4.8299999999999992</v>
      </c>
      <c r="E225" s="113">
        <v>5.0000000000000001E-3</v>
      </c>
      <c r="F225" s="112">
        <v>2.4149999999999998E-2</v>
      </c>
      <c r="G225"/>
    </row>
    <row r="226" spans="2:7" ht="14.4">
      <c r="B226" s="112"/>
      <c r="C226" s="112" t="s">
        <v>257</v>
      </c>
      <c r="D226" s="112">
        <v>2.64</v>
      </c>
      <c r="E226" s="113">
        <v>0.16700000000000001</v>
      </c>
      <c r="F226" s="112">
        <v>0.44088000000000005</v>
      </c>
      <c r="G226"/>
    </row>
    <row r="227" spans="2:7" ht="14.4">
      <c r="B227" s="112"/>
      <c r="C227" s="112" t="s">
        <v>288</v>
      </c>
      <c r="D227" s="112">
        <v>45</v>
      </c>
      <c r="E227" s="113">
        <v>0.05</v>
      </c>
      <c r="F227" s="112">
        <v>2.25</v>
      </c>
      <c r="G227"/>
    </row>
    <row r="228" spans="2:7" ht="14.4">
      <c r="B228" s="112"/>
      <c r="C228" s="112" t="s">
        <v>219</v>
      </c>
      <c r="D228" s="112">
        <v>3.2195</v>
      </c>
      <c r="E228" s="113">
        <v>3.0000000000000002E-2</v>
      </c>
      <c r="F228" s="112">
        <v>9.6585000000000004E-2</v>
      </c>
      <c r="G228"/>
    </row>
    <row r="229" spans="2:7" ht="14.4">
      <c r="B229" s="113" t="s">
        <v>401</v>
      </c>
      <c r="C229" s="113"/>
      <c r="D229" s="113"/>
      <c r="E229" s="113"/>
      <c r="F229" s="112">
        <v>3.4489639814814819</v>
      </c>
      <c r="G229"/>
    </row>
    <row r="230" spans="2:7" ht="14.4">
      <c r="B230" s="112" t="s">
        <v>181</v>
      </c>
      <c r="C230" s="112" t="s">
        <v>296</v>
      </c>
      <c r="D230" s="112">
        <v>21.34</v>
      </c>
      <c r="E230" s="113">
        <v>0.04</v>
      </c>
      <c r="F230" s="112">
        <v>0.85360000000000003</v>
      </c>
      <c r="G230"/>
    </row>
    <row r="231" spans="2:7" ht="14.4">
      <c r="B231" s="112"/>
      <c r="C231" s="112" t="s">
        <v>227</v>
      </c>
      <c r="D231" s="112">
        <v>3.584090909090909</v>
      </c>
      <c r="E231" s="113">
        <v>0.03</v>
      </c>
      <c r="F231" s="112">
        <v>0.10752272727272727</v>
      </c>
      <c r="G231"/>
    </row>
    <row r="232" spans="2:7" ht="14.4">
      <c r="B232" s="112"/>
      <c r="C232" s="112" t="s">
        <v>314</v>
      </c>
      <c r="D232" s="112">
        <v>5.0599999999999996</v>
      </c>
      <c r="E232" s="113">
        <v>0.01</v>
      </c>
      <c r="F232" s="112">
        <v>5.0599999999999999E-2</v>
      </c>
      <c r="G232"/>
    </row>
    <row r="233" spans="2:7" ht="14.4">
      <c r="B233" s="112"/>
      <c r="C233" s="112" t="s">
        <v>237</v>
      </c>
      <c r="D233" s="112">
        <v>2.5729411764705894</v>
      </c>
      <c r="E233" s="113">
        <v>0.02</v>
      </c>
      <c r="F233" s="112">
        <v>5.1458823529411786E-2</v>
      </c>
      <c r="G233"/>
    </row>
    <row r="234" spans="2:7" ht="14.4">
      <c r="B234" s="112"/>
      <c r="C234" s="112" t="s">
        <v>243</v>
      </c>
      <c r="D234" s="112">
        <v>0.14552631578947378</v>
      </c>
      <c r="E234" s="113">
        <v>1</v>
      </c>
      <c r="F234" s="112">
        <v>0.14552631578947378</v>
      </c>
      <c r="G234"/>
    </row>
    <row r="235" spans="2:7" ht="14.4">
      <c r="B235" s="112"/>
      <c r="C235" s="112" t="s">
        <v>256</v>
      </c>
      <c r="D235" s="112">
        <v>0.18458333333333332</v>
      </c>
      <c r="E235" s="113">
        <v>0.12</v>
      </c>
      <c r="F235" s="112">
        <v>2.2149999999999996E-2</v>
      </c>
      <c r="G235"/>
    </row>
    <row r="236" spans="2:7" ht="14.4">
      <c r="B236" s="112"/>
      <c r="C236" s="112" t="s">
        <v>212</v>
      </c>
      <c r="D236" s="112">
        <v>3.7050000000000005</v>
      </c>
      <c r="E236" s="113">
        <v>0.01</v>
      </c>
      <c r="F236" s="112">
        <v>3.7050000000000007E-2</v>
      </c>
      <c r="G236"/>
    </row>
    <row r="237" spans="2:7" ht="14.4">
      <c r="B237" s="112"/>
      <c r="C237" s="112" t="s">
        <v>208</v>
      </c>
      <c r="D237" s="112">
        <v>0.3</v>
      </c>
      <c r="E237" s="113">
        <v>0.02</v>
      </c>
      <c r="F237" s="112">
        <v>6.0000000000000001E-3</v>
      </c>
      <c r="G237"/>
    </row>
    <row r="238" spans="2:7" ht="14.4">
      <c r="B238" s="112"/>
      <c r="C238" s="112" t="s">
        <v>215</v>
      </c>
      <c r="D238" s="112">
        <v>2.348148148148149</v>
      </c>
      <c r="E238" s="113">
        <v>0.02</v>
      </c>
      <c r="F238" s="112">
        <v>4.6962962962962984E-2</v>
      </c>
      <c r="G238"/>
    </row>
    <row r="239" spans="2:7" ht="14.4">
      <c r="B239" s="112"/>
      <c r="C239" s="112" t="s">
        <v>289</v>
      </c>
      <c r="D239" s="112">
        <v>1.324545454545454</v>
      </c>
      <c r="E239" s="113">
        <v>0.01</v>
      </c>
      <c r="F239" s="112">
        <v>1.3245454545454541E-2</v>
      </c>
      <c r="G239"/>
    </row>
    <row r="240" spans="2:7" ht="14.4">
      <c r="B240" s="112"/>
      <c r="C240" s="112" t="s">
        <v>257</v>
      </c>
      <c r="D240" s="112">
        <v>2.64</v>
      </c>
      <c r="E240" s="113">
        <v>0.17</v>
      </c>
      <c r="F240" s="112">
        <v>0.44880000000000003</v>
      </c>
      <c r="G240"/>
    </row>
    <row r="241" spans="2:7" ht="14.4">
      <c r="B241" s="112"/>
      <c r="C241" s="112" t="s">
        <v>219</v>
      </c>
      <c r="D241" s="112">
        <v>3.2195</v>
      </c>
      <c r="E241" s="113">
        <v>0.03</v>
      </c>
      <c r="F241" s="112">
        <v>9.6585000000000004E-2</v>
      </c>
      <c r="G241"/>
    </row>
    <row r="242" spans="2:7" ht="14.4">
      <c r="B242" s="113" t="s">
        <v>373</v>
      </c>
      <c r="C242" s="113"/>
      <c r="D242" s="113"/>
      <c r="E242" s="113"/>
      <c r="F242" s="112">
        <v>1.8795012841000305</v>
      </c>
      <c r="G242"/>
    </row>
    <row r="243" spans="2:7" ht="14.4">
      <c r="B243" s="112" t="s">
        <v>191</v>
      </c>
      <c r="C243" s="112" t="s">
        <v>237</v>
      </c>
      <c r="D243" s="112">
        <v>2.5729411764705894</v>
      </c>
      <c r="E243" s="113">
        <v>0.02</v>
      </c>
      <c r="F243" s="112">
        <v>5.1458823529411786E-2</v>
      </c>
      <c r="G243"/>
    </row>
    <row r="244" spans="2:7" ht="14.4">
      <c r="B244" s="112"/>
      <c r="C244" s="112" t="s">
        <v>256</v>
      </c>
      <c r="D244" s="112">
        <v>0.18458333333333332</v>
      </c>
      <c r="E244" s="113">
        <v>0.12</v>
      </c>
      <c r="F244" s="112">
        <v>2.2149999999999996E-2</v>
      </c>
      <c r="G244"/>
    </row>
    <row r="245" spans="2:7" ht="14.4">
      <c r="B245" s="112"/>
      <c r="C245" s="112" t="s">
        <v>212</v>
      </c>
      <c r="D245" s="112">
        <v>3.7050000000000005</v>
      </c>
      <c r="E245" s="113">
        <v>0.01</v>
      </c>
      <c r="F245" s="112">
        <v>3.7050000000000007E-2</v>
      </c>
      <c r="G245"/>
    </row>
    <row r="246" spans="2:7" ht="14.4">
      <c r="B246" s="112"/>
      <c r="C246" s="112" t="s">
        <v>208</v>
      </c>
      <c r="D246" s="112">
        <v>0.3</v>
      </c>
      <c r="E246" s="113">
        <v>0.02</v>
      </c>
      <c r="F246" s="112">
        <v>6.0000000000000001E-3</v>
      </c>
      <c r="G246"/>
    </row>
    <row r="247" spans="2:7" ht="14.4">
      <c r="B247" s="112"/>
      <c r="C247" s="112" t="s">
        <v>215</v>
      </c>
      <c r="D247" s="112">
        <v>2.348148148148149</v>
      </c>
      <c r="E247" s="113">
        <v>0.02</v>
      </c>
      <c r="F247" s="112">
        <v>4.6962962962962984E-2</v>
      </c>
      <c r="G247"/>
    </row>
    <row r="248" spans="2:7" ht="14.4">
      <c r="B248" s="112"/>
      <c r="C248" s="112" t="s">
        <v>258</v>
      </c>
      <c r="D248" s="112">
        <v>26</v>
      </c>
      <c r="E248" s="113">
        <v>0.05</v>
      </c>
      <c r="F248" s="112">
        <v>1.3</v>
      </c>
      <c r="G248"/>
    </row>
    <row r="249" spans="2:7" ht="14.4">
      <c r="B249" s="112"/>
      <c r="C249" s="112" t="s">
        <v>257</v>
      </c>
      <c r="D249" s="112">
        <v>2.64</v>
      </c>
      <c r="E249" s="113">
        <v>0.17</v>
      </c>
      <c r="F249" s="112">
        <v>0.44880000000000003</v>
      </c>
      <c r="G249"/>
    </row>
    <row r="250" spans="2:7" ht="14.4">
      <c r="B250" s="112"/>
      <c r="C250" s="112" t="s">
        <v>219</v>
      </c>
      <c r="D250" s="112">
        <v>3.2195</v>
      </c>
      <c r="E250" s="113">
        <v>0.03</v>
      </c>
      <c r="F250" s="112">
        <v>9.6585000000000004E-2</v>
      </c>
      <c r="G250"/>
    </row>
    <row r="251" spans="2:7" ht="14.4">
      <c r="B251" s="113" t="s">
        <v>374</v>
      </c>
      <c r="C251" s="113"/>
      <c r="D251" s="113"/>
      <c r="E251" s="113"/>
      <c r="F251" s="112">
        <v>2.0090067864923751</v>
      </c>
      <c r="G251"/>
    </row>
    <row r="252" spans="2:7" ht="14.4">
      <c r="B252" s="112" t="s">
        <v>332</v>
      </c>
      <c r="C252" s="112" t="s">
        <v>263</v>
      </c>
      <c r="D252" s="112">
        <v>0.84719999999999995</v>
      </c>
      <c r="E252" s="113">
        <v>0.02</v>
      </c>
      <c r="F252" s="112">
        <v>1.6944000000000001E-2</v>
      </c>
      <c r="G252"/>
    </row>
    <row r="253" spans="2:7" ht="14.4">
      <c r="B253" s="112"/>
      <c r="C253" s="112" t="s">
        <v>217</v>
      </c>
      <c r="D253" s="112">
        <v>0</v>
      </c>
      <c r="E253" s="113">
        <v>0.03</v>
      </c>
      <c r="F253" s="112">
        <v>0</v>
      </c>
      <c r="G253"/>
    </row>
    <row r="254" spans="2:7" ht="14.4">
      <c r="B254" s="112"/>
      <c r="C254" s="112" t="s">
        <v>227</v>
      </c>
      <c r="D254" s="112">
        <v>3.584090909090909</v>
      </c>
      <c r="E254" s="113">
        <v>0.05</v>
      </c>
      <c r="F254" s="112">
        <v>0.17920454545454545</v>
      </c>
      <c r="G254"/>
    </row>
    <row r="255" spans="2:7" ht="14.4">
      <c r="B255" s="112"/>
      <c r="C255" s="112" t="s">
        <v>301</v>
      </c>
      <c r="D255" s="112">
        <v>3.1348333333333325</v>
      </c>
      <c r="E255" s="113">
        <v>0.01</v>
      </c>
      <c r="F255" s="112">
        <v>3.1348333333333325E-2</v>
      </c>
      <c r="G255"/>
    </row>
    <row r="256" spans="2:7" ht="14.4">
      <c r="B256" s="112"/>
      <c r="C256" s="112" t="s">
        <v>237</v>
      </c>
      <c r="D256" s="112">
        <v>2.5729411764705894</v>
      </c>
      <c r="E256" s="113">
        <v>0.03</v>
      </c>
      <c r="F256" s="112">
        <v>7.7188235294117682E-2</v>
      </c>
      <c r="G256"/>
    </row>
    <row r="257" spans="2:7" ht="14.4">
      <c r="B257" s="112"/>
      <c r="C257" s="112" t="s">
        <v>200</v>
      </c>
      <c r="D257" s="112">
        <v>2.6130000000000004</v>
      </c>
      <c r="E257" s="113">
        <v>0.03</v>
      </c>
      <c r="F257" s="112">
        <v>7.8390000000000015E-2</v>
      </c>
      <c r="G257"/>
    </row>
    <row r="258" spans="2:7" ht="14.4">
      <c r="B258" s="112"/>
      <c r="C258" s="112" t="s">
        <v>256</v>
      </c>
      <c r="D258" s="112">
        <v>0.18458333333333332</v>
      </c>
      <c r="E258" s="113">
        <v>0.12</v>
      </c>
      <c r="F258" s="112">
        <v>2.2149999999999996E-2</v>
      </c>
      <c r="G258"/>
    </row>
    <row r="259" spans="2:7" ht="14.4">
      <c r="B259" s="112"/>
      <c r="C259" s="112" t="s">
        <v>212</v>
      </c>
      <c r="D259" s="112">
        <v>3.7050000000000005</v>
      </c>
      <c r="E259" s="113">
        <v>0.01</v>
      </c>
      <c r="F259" s="112">
        <v>3.7050000000000007E-2</v>
      </c>
      <c r="G259"/>
    </row>
    <row r="260" spans="2:7" ht="14.4">
      <c r="B260" s="112"/>
      <c r="C260" s="112" t="s">
        <v>208</v>
      </c>
      <c r="D260" s="112">
        <v>0.3</v>
      </c>
      <c r="E260" s="113">
        <v>0.02</v>
      </c>
      <c r="F260" s="112">
        <v>6.0000000000000001E-3</v>
      </c>
      <c r="G260"/>
    </row>
    <row r="261" spans="2:7" ht="14.4">
      <c r="B261" s="112"/>
      <c r="C261" s="112" t="s">
        <v>215</v>
      </c>
      <c r="D261" s="112">
        <v>2.348148148148149</v>
      </c>
      <c r="E261" s="113">
        <v>0.02</v>
      </c>
      <c r="F261" s="112">
        <v>4.6962962962962984E-2</v>
      </c>
      <c r="G261"/>
    </row>
    <row r="262" spans="2:7" ht="14.4">
      <c r="B262" s="112"/>
      <c r="C262" s="112" t="s">
        <v>239</v>
      </c>
      <c r="D262" s="112">
        <v>6.5</v>
      </c>
      <c r="E262" s="113">
        <v>0.01</v>
      </c>
      <c r="F262" s="112">
        <v>6.5000000000000002E-2</v>
      </c>
      <c r="G262"/>
    </row>
    <row r="263" spans="2:7" ht="14.4">
      <c r="B263" s="112"/>
      <c r="C263" s="112" t="s">
        <v>166</v>
      </c>
      <c r="D263" s="112">
        <v>0</v>
      </c>
      <c r="E263" s="113">
        <v>0.01</v>
      </c>
      <c r="F263" s="112">
        <v>0</v>
      </c>
      <c r="G263"/>
    </row>
    <row r="264" spans="2:7" ht="14.4">
      <c r="B264" s="112"/>
      <c r="C264" s="112" t="s">
        <v>207</v>
      </c>
      <c r="D264" s="112">
        <v>0.80285714285714282</v>
      </c>
      <c r="E264" s="113">
        <v>0.03</v>
      </c>
      <c r="F264" s="112">
        <v>2.4085714285714283E-2</v>
      </c>
      <c r="G264"/>
    </row>
    <row r="265" spans="2:7" ht="14.4">
      <c r="B265" s="112"/>
      <c r="C265" s="112" t="s">
        <v>289</v>
      </c>
      <c r="D265" s="112">
        <v>1.324545454545454</v>
      </c>
      <c r="E265" s="113">
        <v>0.01</v>
      </c>
      <c r="F265" s="112">
        <v>1.3245454545454541E-2</v>
      </c>
      <c r="G265"/>
    </row>
    <row r="266" spans="2:7" ht="14.4">
      <c r="B266" s="112"/>
      <c r="C266" s="112" t="s">
        <v>257</v>
      </c>
      <c r="D266" s="112">
        <v>2.64</v>
      </c>
      <c r="E266" s="113">
        <v>0.17</v>
      </c>
      <c r="F266" s="112">
        <v>0.44880000000000003</v>
      </c>
      <c r="G266"/>
    </row>
    <row r="267" spans="2:7" ht="14.4">
      <c r="B267" s="112"/>
      <c r="C267" s="112" t="s">
        <v>219</v>
      </c>
      <c r="D267" s="112">
        <v>3.2195</v>
      </c>
      <c r="E267" s="113">
        <v>0.04</v>
      </c>
      <c r="F267" s="112">
        <v>0.12878000000000001</v>
      </c>
      <c r="G267"/>
    </row>
    <row r="268" spans="2:7" ht="14.4">
      <c r="B268" s="113" t="s">
        <v>375</v>
      </c>
      <c r="C268" s="113"/>
      <c r="D268" s="113"/>
      <c r="E268" s="113"/>
      <c r="F268" s="112">
        <v>1.1751492458761286</v>
      </c>
      <c r="G268"/>
    </row>
    <row r="269" spans="2:7" ht="14.4">
      <c r="B269" s="112" t="s">
        <v>193</v>
      </c>
      <c r="C269" s="112" t="s">
        <v>280</v>
      </c>
      <c r="D269" s="112">
        <v>5.3341176470588243</v>
      </c>
      <c r="E269" s="113">
        <v>3.0000000000000001E-3</v>
      </c>
      <c r="F269" s="112">
        <v>1.6002352941176474E-2</v>
      </c>
      <c r="G269"/>
    </row>
    <row r="270" spans="2:7" ht="14.4">
      <c r="B270" s="112"/>
      <c r="C270" s="112" t="s">
        <v>313</v>
      </c>
      <c r="D270" s="112">
        <v>6</v>
      </c>
      <c r="E270" s="113">
        <v>0.15</v>
      </c>
      <c r="F270" s="112">
        <v>0.89999999999999991</v>
      </c>
      <c r="G270"/>
    </row>
    <row r="271" spans="2:7" ht="14.4">
      <c r="B271" s="112"/>
      <c r="C271" s="112" t="s">
        <v>243</v>
      </c>
      <c r="D271" s="112">
        <v>0.14552631578947378</v>
      </c>
      <c r="E271" s="113">
        <v>1</v>
      </c>
      <c r="F271" s="112">
        <v>0.14552631578947378</v>
      </c>
      <c r="G271"/>
    </row>
    <row r="272" spans="2:7" ht="14.4">
      <c r="B272" s="112"/>
      <c r="C272" s="112" t="s">
        <v>297</v>
      </c>
      <c r="D272" s="112">
        <v>0.6</v>
      </c>
      <c r="E272" s="113">
        <v>0.01</v>
      </c>
      <c r="F272" s="112">
        <v>6.0000000000000001E-3</v>
      </c>
      <c r="G272"/>
    </row>
    <row r="273" spans="2:7" ht="14.4">
      <c r="B273" s="112"/>
      <c r="C273" s="112" t="s">
        <v>254</v>
      </c>
      <c r="D273" s="112">
        <v>3.1</v>
      </c>
      <c r="E273" s="113">
        <v>0.2</v>
      </c>
      <c r="F273" s="112">
        <v>0.62000000000000011</v>
      </c>
      <c r="G273"/>
    </row>
    <row r="274" spans="2:7" ht="14.4">
      <c r="B274" s="112"/>
      <c r="C274" s="112" t="s">
        <v>302</v>
      </c>
      <c r="D274" s="112">
        <v>1.0385714285714285</v>
      </c>
      <c r="E274" s="113">
        <v>0.03</v>
      </c>
      <c r="F274" s="112">
        <v>3.1157142857142852E-2</v>
      </c>
      <c r="G274"/>
    </row>
    <row r="275" spans="2:7" ht="14.4">
      <c r="B275" s="112"/>
      <c r="C275" s="112" t="s">
        <v>212</v>
      </c>
      <c r="D275" s="112">
        <v>3.7050000000000005</v>
      </c>
      <c r="E275" s="113">
        <v>0.03</v>
      </c>
      <c r="F275" s="112">
        <v>0.11115000000000001</v>
      </c>
      <c r="G275"/>
    </row>
    <row r="276" spans="2:7" ht="14.4">
      <c r="B276" s="112"/>
      <c r="C276" s="112" t="s">
        <v>215</v>
      </c>
      <c r="D276" s="112">
        <v>2.348148148148149</v>
      </c>
      <c r="E276" s="113">
        <v>0.03</v>
      </c>
      <c r="F276" s="112">
        <v>7.0444444444444462E-2</v>
      </c>
      <c r="G276"/>
    </row>
    <row r="277" spans="2:7" ht="14.4">
      <c r="B277" s="112"/>
      <c r="C277" s="112" t="s">
        <v>205</v>
      </c>
      <c r="D277" s="112">
        <v>0.44000000000000011</v>
      </c>
      <c r="E277" s="113">
        <v>3.0000000000000001E-3</v>
      </c>
      <c r="F277" s="112">
        <v>1.3200000000000004E-3</v>
      </c>
      <c r="G277"/>
    </row>
    <row r="278" spans="2:7" ht="14.4">
      <c r="B278" s="112"/>
      <c r="C278" s="112" t="s">
        <v>273</v>
      </c>
      <c r="D278" s="112">
        <v>2.4314285714285715</v>
      </c>
      <c r="E278" s="113">
        <v>2.5000000000000001E-2</v>
      </c>
      <c r="F278" s="112">
        <v>6.078571428571429E-2</v>
      </c>
      <c r="G278"/>
    </row>
    <row r="279" spans="2:7" ht="14.4">
      <c r="B279" s="113" t="s">
        <v>376</v>
      </c>
      <c r="C279" s="113"/>
      <c r="D279" s="113"/>
      <c r="E279" s="113"/>
      <c r="F279" s="112">
        <v>1.962385970317952</v>
      </c>
      <c r="G279"/>
    </row>
    <row r="280" spans="2:7" ht="14.4">
      <c r="B280"/>
      <c r="C280"/>
      <c r="D280"/>
      <c r="E280"/>
      <c r="F280"/>
      <c r="G280"/>
    </row>
    <row r="281" spans="2:7" ht="15" customHeight="1">
      <c r="B281"/>
      <c r="C281"/>
      <c r="D281"/>
      <c r="E281"/>
      <c r="F281"/>
      <c r="G281"/>
    </row>
    <row r="282" spans="2:7" ht="15" customHeight="1">
      <c r="B282"/>
      <c r="C282"/>
      <c r="D282"/>
      <c r="E282"/>
      <c r="F282"/>
      <c r="G282"/>
    </row>
    <row r="283" spans="2:7" ht="15" customHeight="1">
      <c r="B283"/>
      <c r="C283"/>
      <c r="D283"/>
      <c r="E283"/>
      <c r="F283"/>
      <c r="G283"/>
    </row>
    <row r="284" spans="2:7" ht="15" customHeight="1">
      <c r="B284"/>
      <c r="C284"/>
      <c r="D284"/>
      <c r="E284"/>
      <c r="F284"/>
      <c r="G284"/>
    </row>
    <row r="285" spans="2:7" ht="15" customHeight="1">
      <c r="B285"/>
      <c r="C285"/>
      <c r="D285"/>
      <c r="E285"/>
      <c r="F285"/>
      <c r="G285"/>
    </row>
    <row r="286" spans="2:7" ht="15" customHeight="1">
      <c r="B286"/>
      <c r="C286"/>
      <c r="D286"/>
      <c r="E286"/>
      <c r="F286"/>
      <c r="G286"/>
    </row>
    <row r="287" spans="2:7" ht="15" customHeight="1">
      <c r="B287"/>
      <c r="C287"/>
      <c r="D287"/>
      <c r="E287"/>
      <c r="F287"/>
      <c r="G287"/>
    </row>
    <row r="288" spans="2:7" ht="15" customHeight="1">
      <c r="B288"/>
      <c r="C288"/>
      <c r="D288"/>
      <c r="E288"/>
      <c r="F288"/>
      <c r="G288"/>
    </row>
    <row r="289" spans="2:7" ht="15" customHeight="1">
      <c r="B289"/>
      <c r="C289"/>
      <c r="D289"/>
      <c r="E289"/>
      <c r="F289"/>
      <c r="G289"/>
    </row>
    <row r="290" spans="2:7" ht="15" customHeight="1">
      <c r="B290"/>
      <c r="C290"/>
      <c r="D290"/>
      <c r="E290"/>
      <c r="F290"/>
      <c r="G290"/>
    </row>
    <row r="291" spans="2:7" ht="15" customHeight="1">
      <c r="B291"/>
      <c r="C291"/>
      <c r="D291"/>
      <c r="E291"/>
      <c r="F291"/>
      <c r="G291"/>
    </row>
    <row r="292" spans="2:7" ht="15" customHeight="1">
      <c r="B292"/>
      <c r="C292"/>
      <c r="D292"/>
      <c r="E292"/>
      <c r="F292"/>
      <c r="G292"/>
    </row>
    <row r="293" spans="2:7" ht="15" customHeight="1">
      <c r="B293"/>
      <c r="C293"/>
      <c r="D293"/>
      <c r="E293"/>
      <c r="F293"/>
      <c r="G293"/>
    </row>
    <row r="294" spans="2:7" ht="15" customHeight="1">
      <c r="B294"/>
      <c r="C294"/>
      <c r="D294"/>
      <c r="E294"/>
      <c r="F294"/>
      <c r="G294"/>
    </row>
    <row r="295" spans="2:7" ht="15" customHeight="1">
      <c r="B295"/>
      <c r="C295"/>
      <c r="D295"/>
      <c r="E295"/>
      <c r="F295"/>
      <c r="G295"/>
    </row>
    <row r="296" spans="2:7" ht="15" customHeight="1">
      <c r="B296"/>
      <c r="C296"/>
      <c r="D296"/>
      <c r="E296"/>
      <c r="F296"/>
      <c r="G296"/>
    </row>
    <row r="297" spans="2:7" ht="15" customHeight="1">
      <c r="B297"/>
      <c r="C297"/>
      <c r="D297"/>
      <c r="E297"/>
      <c r="F297"/>
      <c r="G297"/>
    </row>
    <row r="298" spans="2:7" ht="15" customHeight="1">
      <c r="B298"/>
      <c r="C298"/>
      <c r="D298"/>
      <c r="E298"/>
      <c r="F298"/>
      <c r="G298"/>
    </row>
    <row r="299" spans="2:7" ht="15" customHeight="1">
      <c r="B299"/>
      <c r="C299"/>
      <c r="D299"/>
      <c r="E299"/>
      <c r="F299"/>
      <c r="G299"/>
    </row>
    <row r="300" spans="2:7" ht="15" customHeight="1">
      <c r="B300"/>
      <c r="C300"/>
      <c r="D300"/>
      <c r="E300"/>
      <c r="F300"/>
      <c r="G300"/>
    </row>
    <row r="301" spans="2:7" ht="15" customHeight="1">
      <c r="B301"/>
      <c r="C301"/>
      <c r="D301"/>
      <c r="E301"/>
      <c r="F301"/>
      <c r="G301"/>
    </row>
    <row r="302" spans="2:7" ht="15" customHeight="1">
      <c r="B302"/>
      <c r="C302"/>
      <c r="D302"/>
      <c r="E302"/>
      <c r="F302"/>
      <c r="G302"/>
    </row>
    <row r="303" spans="2:7" ht="15" customHeight="1">
      <c r="B303"/>
      <c r="C303"/>
      <c r="D303"/>
      <c r="E303"/>
      <c r="F303"/>
      <c r="G303"/>
    </row>
    <row r="304" spans="2:7" ht="15" customHeight="1">
      <c r="B304"/>
      <c r="C304"/>
      <c r="D304"/>
      <c r="E304"/>
      <c r="F304"/>
      <c r="G304"/>
    </row>
    <row r="305" spans="2:7" ht="15" customHeight="1">
      <c r="B305"/>
      <c r="C305"/>
      <c r="D305"/>
      <c r="E305"/>
      <c r="F305"/>
      <c r="G305"/>
    </row>
    <row r="306" spans="2:7" ht="15" customHeight="1">
      <c r="B306"/>
      <c r="C306"/>
      <c r="D306"/>
      <c r="E306"/>
      <c r="F306"/>
      <c r="G306"/>
    </row>
    <row r="307" spans="2:7" ht="15" customHeight="1">
      <c r="B307"/>
      <c r="C307"/>
      <c r="D307"/>
      <c r="E307"/>
      <c r="F307"/>
      <c r="G307"/>
    </row>
    <row r="308" spans="2:7" ht="15" customHeight="1">
      <c r="B308"/>
      <c r="C308"/>
      <c r="D308"/>
      <c r="E308"/>
      <c r="F308"/>
      <c r="G308"/>
    </row>
    <row r="309" spans="2:7" ht="15" customHeight="1">
      <c r="B309"/>
      <c r="C309"/>
      <c r="D309"/>
      <c r="E309"/>
      <c r="F309"/>
      <c r="G309"/>
    </row>
    <row r="310" spans="2:7" ht="15" customHeight="1">
      <c r="B310"/>
      <c r="C310"/>
      <c r="D310"/>
      <c r="E310"/>
      <c r="F310"/>
      <c r="G310"/>
    </row>
    <row r="311" spans="2:7" ht="15" customHeight="1">
      <c r="B311"/>
      <c r="C311"/>
      <c r="D311"/>
      <c r="E311"/>
      <c r="F311"/>
      <c r="G311"/>
    </row>
    <row r="312" spans="2:7" ht="15" customHeight="1">
      <c r="B312"/>
      <c r="C312"/>
      <c r="D312"/>
      <c r="E312"/>
      <c r="F312"/>
      <c r="G312"/>
    </row>
    <row r="313" spans="2:7" ht="15" customHeight="1">
      <c r="B313"/>
      <c r="C313"/>
      <c r="D313"/>
      <c r="E313"/>
      <c r="F313"/>
      <c r="G313"/>
    </row>
    <row r="314" spans="2:7" ht="15" customHeight="1">
      <c r="B314"/>
      <c r="C314"/>
      <c r="D314"/>
      <c r="E314"/>
      <c r="F314"/>
      <c r="G314"/>
    </row>
    <row r="315" spans="2:7" ht="15" customHeight="1">
      <c r="B315"/>
      <c r="C315"/>
      <c r="D315"/>
      <c r="E315"/>
      <c r="F315"/>
      <c r="G315"/>
    </row>
    <row r="316" spans="2:7" ht="15" customHeight="1">
      <c r="B316"/>
      <c r="C316"/>
      <c r="D316"/>
      <c r="E316"/>
      <c r="F316"/>
      <c r="G316"/>
    </row>
    <row r="317" spans="2:7" ht="15" customHeight="1">
      <c r="B317"/>
      <c r="C317"/>
      <c r="D317"/>
      <c r="E317"/>
      <c r="F317"/>
      <c r="G317"/>
    </row>
    <row r="318" spans="2:7" ht="15" customHeight="1">
      <c r="B318"/>
      <c r="C318"/>
      <c r="D318"/>
      <c r="E318"/>
      <c r="F318"/>
      <c r="G318"/>
    </row>
    <row r="319" spans="2:7" ht="15" customHeight="1">
      <c r="B319"/>
      <c r="C319"/>
      <c r="D319"/>
      <c r="E319"/>
      <c r="F319"/>
      <c r="G319"/>
    </row>
    <row r="320" spans="2:7" ht="15" customHeight="1">
      <c r="B320"/>
      <c r="C320"/>
      <c r="D320"/>
      <c r="E320"/>
      <c r="F320"/>
      <c r="G320"/>
    </row>
    <row r="321" spans="2:7" ht="15" customHeight="1">
      <c r="B321"/>
      <c r="C321"/>
      <c r="D321"/>
      <c r="E321"/>
      <c r="F321"/>
      <c r="G321"/>
    </row>
    <row r="322" spans="2:7" ht="15" customHeight="1">
      <c r="B322"/>
      <c r="C322"/>
      <c r="D322"/>
      <c r="E322"/>
      <c r="F322"/>
      <c r="G322"/>
    </row>
    <row r="323" spans="2:7" ht="15" customHeight="1">
      <c r="B323"/>
      <c r="C323"/>
      <c r="D323"/>
      <c r="E323"/>
      <c r="F323"/>
      <c r="G323"/>
    </row>
    <row r="324" spans="2:7" ht="15" customHeight="1">
      <c r="B324"/>
      <c r="C324"/>
      <c r="D324"/>
      <c r="E324"/>
      <c r="F324"/>
      <c r="G324"/>
    </row>
    <row r="325" spans="2:7" ht="15" customHeight="1">
      <c r="B325"/>
      <c r="C325"/>
      <c r="D325"/>
      <c r="E325"/>
      <c r="F325"/>
      <c r="G325"/>
    </row>
    <row r="326" spans="2:7" ht="15" customHeight="1">
      <c r="B326"/>
      <c r="C326"/>
      <c r="D326"/>
      <c r="E326"/>
      <c r="F326"/>
      <c r="G326"/>
    </row>
    <row r="327" spans="2:7" ht="15" customHeight="1">
      <c r="B327"/>
      <c r="C327"/>
      <c r="D327"/>
      <c r="E327"/>
      <c r="F327"/>
      <c r="G327"/>
    </row>
    <row r="328" spans="2:7" ht="15" customHeight="1">
      <c r="B328"/>
      <c r="C328"/>
      <c r="D328"/>
      <c r="E328"/>
      <c r="F328"/>
      <c r="G328"/>
    </row>
    <row r="329" spans="2:7" ht="15" customHeight="1">
      <c r="B329"/>
      <c r="C329"/>
      <c r="D329"/>
      <c r="E329"/>
      <c r="F329"/>
      <c r="G329"/>
    </row>
    <row r="330" spans="2:7" ht="15" customHeight="1">
      <c r="B330"/>
      <c r="C330"/>
      <c r="D330"/>
      <c r="E330"/>
      <c r="F330"/>
      <c r="G330"/>
    </row>
    <row r="331" spans="2:7" ht="15" customHeight="1">
      <c r="B331"/>
      <c r="C331"/>
      <c r="D331"/>
      <c r="E331"/>
      <c r="F331"/>
      <c r="G331"/>
    </row>
    <row r="332" spans="2:7" ht="15" customHeight="1">
      <c r="B332"/>
      <c r="C332"/>
      <c r="D332"/>
      <c r="E332"/>
      <c r="F332"/>
      <c r="G332"/>
    </row>
    <row r="333" spans="2:7" ht="15" customHeight="1">
      <c r="B333"/>
      <c r="C333"/>
      <c r="D333"/>
      <c r="E333"/>
      <c r="F333"/>
      <c r="G333"/>
    </row>
    <row r="334" spans="2:7" ht="15" customHeight="1">
      <c r="B334"/>
      <c r="C334"/>
      <c r="D334"/>
      <c r="E334"/>
      <c r="F334"/>
      <c r="G334"/>
    </row>
    <row r="335" spans="2:7" ht="15" customHeight="1">
      <c r="B335"/>
      <c r="C335"/>
      <c r="D335"/>
      <c r="E335"/>
      <c r="F335"/>
      <c r="G335"/>
    </row>
    <row r="336" spans="2:7" ht="15" customHeight="1">
      <c r="B336"/>
      <c r="C336"/>
      <c r="D336"/>
      <c r="E336"/>
      <c r="F336"/>
      <c r="G336"/>
    </row>
    <row r="337" spans="2:7" ht="15" customHeight="1">
      <c r="B337"/>
      <c r="C337"/>
      <c r="D337"/>
      <c r="E337"/>
      <c r="F337"/>
      <c r="G337"/>
    </row>
    <row r="338" spans="2:7" ht="15" customHeight="1">
      <c r="B338"/>
      <c r="C338"/>
      <c r="D338"/>
      <c r="E338"/>
      <c r="F338"/>
      <c r="G338"/>
    </row>
    <row r="339" spans="2:7" ht="15" customHeight="1">
      <c r="B339"/>
      <c r="C339"/>
      <c r="D339"/>
      <c r="E339"/>
      <c r="F339"/>
      <c r="G339"/>
    </row>
    <row r="340" spans="2:7" ht="15" customHeight="1">
      <c r="B340"/>
      <c r="C340"/>
      <c r="D340"/>
      <c r="E340"/>
      <c r="F340"/>
      <c r="G340"/>
    </row>
    <row r="341" spans="2:7" ht="15" customHeight="1">
      <c r="B341"/>
      <c r="C341"/>
      <c r="D341"/>
      <c r="E341"/>
      <c r="F341"/>
      <c r="G341"/>
    </row>
    <row r="342" spans="2:7" ht="15" customHeight="1">
      <c r="B342"/>
      <c r="C342"/>
      <c r="D342"/>
      <c r="E342"/>
      <c r="F342"/>
      <c r="G342"/>
    </row>
    <row r="343" spans="2:7" ht="15" customHeight="1">
      <c r="B343"/>
      <c r="C343"/>
      <c r="D343"/>
      <c r="E343"/>
      <c r="F343"/>
      <c r="G343"/>
    </row>
    <row r="344" spans="2:7" ht="15" customHeight="1">
      <c r="B344"/>
      <c r="C344"/>
      <c r="D344"/>
      <c r="E344"/>
      <c r="F344"/>
      <c r="G344"/>
    </row>
    <row r="345" spans="2:7" ht="15" customHeight="1">
      <c r="B345"/>
      <c r="C345"/>
      <c r="D345"/>
      <c r="E345"/>
      <c r="F345"/>
      <c r="G345"/>
    </row>
    <row r="346" spans="2:7" ht="15" customHeight="1">
      <c r="B346"/>
      <c r="C346"/>
      <c r="D346"/>
      <c r="E346"/>
      <c r="F346"/>
      <c r="G346"/>
    </row>
    <row r="347" spans="2:7" ht="15" customHeight="1">
      <c r="B347"/>
      <c r="C347"/>
      <c r="D347"/>
      <c r="E347"/>
      <c r="F347"/>
      <c r="G347"/>
    </row>
    <row r="348" spans="2:7" ht="15" customHeight="1">
      <c r="B348"/>
      <c r="C348"/>
      <c r="D348"/>
      <c r="E348"/>
      <c r="F348"/>
      <c r="G348"/>
    </row>
    <row r="349" spans="2:7" ht="15" customHeight="1">
      <c r="B349"/>
      <c r="C349"/>
      <c r="D349"/>
      <c r="E349"/>
      <c r="F349"/>
      <c r="G349"/>
    </row>
    <row r="350" spans="2:7" ht="15" customHeight="1">
      <c r="B350"/>
      <c r="C350"/>
      <c r="D350"/>
      <c r="E350"/>
      <c r="F350"/>
      <c r="G350"/>
    </row>
    <row r="351" spans="2:7" ht="15" customHeight="1">
      <c r="B351"/>
      <c r="C351"/>
      <c r="D351"/>
      <c r="E351"/>
      <c r="F351"/>
      <c r="G351"/>
    </row>
    <row r="352" spans="2:7" ht="15" customHeight="1">
      <c r="B352"/>
      <c r="C352"/>
      <c r="D352"/>
      <c r="E352"/>
      <c r="F352"/>
      <c r="G352"/>
    </row>
    <row r="353" spans="2:7" ht="15" customHeight="1">
      <c r="B353"/>
      <c r="C353"/>
      <c r="D353"/>
      <c r="E353"/>
      <c r="F353"/>
      <c r="G353"/>
    </row>
    <row r="354" spans="2:7" ht="15" customHeight="1">
      <c r="B354"/>
      <c r="C354"/>
      <c r="D354"/>
      <c r="E354"/>
      <c r="F354"/>
      <c r="G354"/>
    </row>
    <row r="355" spans="2:7" ht="14.4">
      <c r="B355"/>
      <c r="C355"/>
      <c r="D355"/>
      <c r="E355"/>
      <c r="F355"/>
    </row>
    <row r="356" spans="2:7" ht="14.4">
      <c r="B356"/>
      <c r="C356"/>
      <c r="D356"/>
      <c r="E356"/>
      <c r="F356"/>
    </row>
    <row r="357" spans="2:7" ht="14.4">
      <c r="B357"/>
      <c r="C357"/>
      <c r="D357"/>
      <c r="E357"/>
      <c r="F357"/>
    </row>
    <row r="358" spans="2:7" ht="14.4">
      <c r="B358"/>
      <c r="C358"/>
      <c r="D358"/>
      <c r="E358"/>
      <c r="F358"/>
    </row>
    <row r="359" spans="2:7" ht="14.4">
      <c r="B359"/>
      <c r="C359"/>
      <c r="D359"/>
      <c r="E359"/>
      <c r="F359"/>
    </row>
    <row r="360" spans="2:7" ht="14.4">
      <c r="B360"/>
      <c r="C360"/>
      <c r="D360"/>
      <c r="E360"/>
      <c r="F360"/>
    </row>
    <row r="361" spans="2:7" ht="14.4">
      <c r="B361"/>
      <c r="C361"/>
      <c r="D361"/>
      <c r="E361"/>
      <c r="F361"/>
    </row>
    <row r="362" spans="2:7" ht="14.4">
      <c r="B362"/>
      <c r="C362"/>
      <c r="D362"/>
      <c r="E362"/>
      <c r="F362"/>
    </row>
    <row r="363" spans="2:7" ht="14.4">
      <c r="B363"/>
      <c r="C363"/>
      <c r="D363"/>
      <c r="E363"/>
      <c r="F363"/>
    </row>
    <row r="364" spans="2:7" ht="14.4">
      <c r="B364"/>
      <c r="C364"/>
      <c r="D364"/>
      <c r="E364"/>
      <c r="F364"/>
    </row>
    <row r="365" spans="2:7" ht="14.4">
      <c r="B365"/>
      <c r="C365"/>
      <c r="D365"/>
      <c r="E365"/>
      <c r="F365"/>
    </row>
    <row r="366" spans="2:7" ht="14.4">
      <c r="B366"/>
      <c r="C366"/>
      <c r="D366"/>
      <c r="E366"/>
      <c r="F366"/>
    </row>
    <row r="367" spans="2:7" ht="14.4">
      <c r="B367"/>
      <c r="C367"/>
      <c r="D367"/>
      <c r="E367"/>
      <c r="F367"/>
    </row>
    <row r="368" spans="2:7" ht="14.4">
      <c r="B368"/>
      <c r="C368"/>
      <c r="D368"/>
      <c r="E368"/>
      <c r="F368"/>
    </row>
    <row r="369" spans="2:6" ht="14.4">
      <c r="B369"/>
      <c r="C369"/>
      <c r="D369"/>
      <c r="E369"/>
      <c r="F369"/>
    </row>
    <row r="370" spans="2:6" ht="14.4">
      <c r="B370"/>
      <c r="C370"/>
      <c r="D370"/>
      <c r="E370"/>
      <c r="F370"/>
    </row>
    <row r="371" spans="2:6" ht="14.4">
      <c r="B371"/>
      <c r="C371"/>
      <c r="D371"/>
      <c r="E371"/>
      <c r="F371"/>
    </row>
    <row r="372" spans="2:6" ht="14.4">
      <c r="B372"/>
      <c r="C372"/>
      <c r="D372"/>
      <c r="E372"/>
      <c r="F372"/>
    </row>
    <row r="373" spans="2:6" ht="14.4">
      <c r="B373"/>
      <c r="C373"/>
      <c r="D373"/>
      <c r="E373"/>
      <c r="F373"/>
    </row>
    <row r="374" spans="2:6" ht="14.4">
      <c r="B374"/>
      <c r="C374"/>
      <c r="D374"/>
      <c r="E374"/>
      <c r="F374"/>
    </row>
    <row r="375" spans="2:6" ht="14.4">
      <c r="B375"/>
      <c r="C375"/>
      <c r="D375"/>
      <c r="E375"/>
      <c r="F375"/>
    </row>
    <row r="376" spans="2:6" ht="14.4">
      <c r="B376"/>
      <c r="C376"/>
      <c r="D376"/>
      <c r="E376"/>
      <c r="F376"/>
    </row>
    <row r="377" spans="2:6" ht="14.4">
      <c r="B377"/>
      <c r="C377"/>
      <c r="D377"/>
      <c r="E377"/>
      <c r="F377"/>
    </row>
    <row r="378" spans="2:6" ht="14.4">
      <c r="B378"/>
      <c r="C378"/>
      <c r="D378"/>
      <c r="E378"/>
      <c r="F378"/>
    </row>
    <row r="379" spans="2:6" ht="14.4">
      <c r="B379"/>
      <c r="C379"/>
      <c r="D379"/>
      <c r="E379"/>
      <c r="F379"/>
    </row>
    <row r="380" spans="2:6" ht="14.4">
      <c r="B380"/>
      <c r="C380"/>
      <c r="D380"/>
      <c r="E380"/>
      <c r="F380"/>
    </row>
    <row r="381" spans="2:6" ht="14.4">
      <c r="B381"/>
      <c r="C381"/>
      <c r="D381"/>
      <c r="E381"/>
      <c r="F381"/>
    </row>
    <row r="382" spans="2:6" ht="14.4">
      <c r="B382"/>
      <c r="C382"/>
      <c r="D382"/>
      <c r="E382"/>
      <c r="F382"/>
    </row>
    <row r="383" spans="2:6" ht="14.4">
      <c r="B383"/>
      <c r="C383"/>
      <c r="D383"/>
      <c r="E383"/>
      <c r="F383"/>
    </row>
    <row r="384" spans="2:6" ht="14.4">
      <c r="B384"/>
      <c r="C384"/>
      <c r="D384"/>
      <c r="E384"/>
      <c r="F384"/>
    </row>
    <row r="385" spans="2:6" ht="14.4">
      <c r="B385"/>
      <c r="C385"/>
      <c r="D385"/>
      <c r="E385"/>
      <c r="F385"/>
    </row>
    <row r="386" spans="2:6" ht="14.4">
      <c r="B386"/>
      <c r="C386"/>
      <c r="D386"/>
      <c r="E386"/>
      <c r="F386"/>
    </row>
    <row r="387" spans="2:6" ht="14.4">
      <c r="B387"/>
      <c r="C387"/>
      <c r="D387"/>
      <c r="E387"/>
      <c r="F387"/>
    </row>
    <row r="388" spans="2:6" ht="14.4">
      <c r="B388"/>
      <c r="C388"/>
      <c r="D388"/>
      <c r="E388"/>
      <c r="F388"/>
    </row>
    <row r="389" spans="2:6" ht="14.4">
      <c r="B389"/>
      <c r="C389"/>
      <c r="D389"/>
      <c r="E389"/>
      <c r="F389"/>
    </row>
    <row r="390" spans="2:6" ht="14.4">
      <c r="B390"/>
      <c r="C390"/>
      <c r="D390"/>
      <c r="E390"/>
      <c r="F390"/>
    </row>
    <row r="391" spans="2:6" ht="14.4">
      <c r="B391"/>
      <c r="C391"/>
      <c r="D391"/>
      <c r="E391"/>
      <c r="F391"/>
    </row>
    <row r="392" spans="2:6" ht="14.4">
      <c r="B392"/>
      <c r="C392"/>
      <c r="D392"/>
      <c r="E392"/>
      <c r="F392"/>
    </row>
    <row r="393" spans="2:6" ht="14.4">
      <c r="B393"/>
      <c r="C393"/>
      <c r="D393"/>
      <c r="E393"/>
      <c r="F393"/>
    </row>
    <row r="394" spans="2:6" ht="14.4">
      <c r="B394"/>
      <c r="C394"/>
      <c r="D394"/>
      <c r="E394"/>
      <c r="F394"/>
    </row>
    <row r="395" spans="2:6" ht="14.4">
      <c r="B395"/>
      <c r="C395"/>
      <c r="D395"/>
      <c r="E395"/>
      <c r="F395"/>
    </row>
    <row r="396" spans="2:6" ht="14.4">
      <c r="B396"/>
      <c r="C396"/>
      <c r="D396"/>
      <c r="E396"/>
      <c r="F396"/>
    </row>
    <row r="397" spans="2:6" ht="14.4">
      <c r="B397"/>
      <c r="C397"/>
      <c r="D397"/>
      <c r="E397"/>
      <c r="F397"/>
    </row>
    <row r="398" spans="2:6" ht="14.4">
      <c r="B398"/>
      <c r="C398"/>
      <c r="D398"/>
      <c r="E398"/>
      <c r="F398"/>
    </row>
    <row r="399" spans="2:6" ht="14.4">
      <c r="B399"/>
      <c r="C399"/>
      <c r="D399"/>
      <c r="E399"/>
      <c r="F399"/>
    </row>
    <row r="400" spans="2:6" ht="14.4">
      <c r="B400"/>
      <c r="C400"/>
      <c r="D400"/>
      <c r="E400"/>
      <c r="F400"/>
    </row>
    <row r="401" spans="2:6" ht="14.4">
      <c r="B401"/>
      <c r="C401"/>
      <c r="D401"/>
      <c r="E401"/>
      <c r="F401"/>
    </row>
    <row r="402" spans="2:6" ht="14.4">
      <c r="B402"/>
      <c r="C402"/>
      <c r="D402"/>
      <c r="E402"/>
      <c r="F402"/>
    </row>
    <row r="403" spans="2:6" ht="14.4">
      <c r="B403"/>
      <c r="C403"/>
      <c r="D403"/>
      <c r="E403"/>
      <c r="F403"/>
    </row>
    <row r="404" spans="2:6" ht="14.4">
      <c r="B404"/>
      <c r="C404"/>
      <c r="D404"/>
      <c r="E404"/>
      <c r="F404"/>
    </row>
    <row r="405" spans="2:6" ht="14.4">
      <c r="B405"/>
      <c r="C405"/>
      <c r="D405"/>
      <c r="E405"/>
      <c r="F405"/>
    </row>
    <row r="406" spans="2:6" ht="14.4">
      <c r="B406"/>
      <c r="C406"/>
      <c r="D406"/>
      <c r="E406"/>
      <c r="F406"/>
    </row>
    <row r="407" spans="2:6" ht="14.4">
      <c r="B407"/>
      <c r="C407"/>
      <c r="D407"/>
      <c r="E407"/>
      <c r="F407"/>
    </row>
    <row r="408" spans="2:6" ht="14.4">
      <c r="B408"/>
      <c r="C408"/>
      <c r="D408"/>
      <c r="E408"/>
      <c r="F408"/>
    </row>
    <row r="409" spans="2:6" ht="14.4">
      <c r="B409"/>
      <c r="C409"/>
      <c r="D409"/>
      <c r="E409"/>
      <c r="F409"/>
    </row>
    <row r="410" spans="2:6" ht="14.4">
      <c r="B410"/>
      <c r="C410"/>
      <c r="D410"/>
      <c r="E410"/>
      <c r="F410"/>
    </row>
    <row r="411" spans="2:6" ht="14.4">
      <c r="B411"/>
      <c r="C411"/>
      <c r="D411"/>
      <c r="E411"/>
      <c r="F411"/>
    </row>
    <row r="412" spans="2:6" ht="14.4">
      <c r="B412"/>
      <c r="C412"/>
      <c r="D412"/>
      <c r="E412"/>
      <c r="F412"/>
    </row>
    <row r="413" spans="2:6" ht="14.4">
      <c r="B413"/>
      <c r="C413"/>
      <c r="D413"/>
      <c r="E413"/>
      <c r="F413"/>
    </row>
    <row r="414" spans="2:6" ht="14.4">
      <c r="B414"/>
      <c r="C414"/>
      <c r="D414"/>
      <c r="E414"/>
      <c r="F414"/>
    </row>
    <row r="415" spans="2:6" ht="14.4">
      <c r="B415"/>
      <c r="C415"/>
      <c r="D415"/>
      <c r="E415"/>
      <c r="F415"/>
    </row>
    <row r="416" spans="2:6" ht="14.4">
      <c r="B416"/>
      <c r="C416"/>
      <c r="D416"/>
      <c r="E416"/>
      <c r="F416"/>
    </row>
    <row r="417" spans="2:6" ht="14.4">
      <c r="B417"/>
      <c r="C417"/>
      <c r="D417"/>
      <c r="E417"/>
      <c r="F417"/>
    </row>
    <row r="418" spans="2:6" ht="14.4">
      <c r="B418"/>
      <c r="C418"/>
      <c r="D418"/>
      <c r="E418"/>
      <c r="F418"/>
    </row>
    <row r="419" spans="2:6" ht="14.4">
      <c r="B419"/>
      <c r="C419"/>
      <c r="D419"/>
      <c r="E419"/>
      <c r="F419"/>
    </row>
    <row r="420" spans="2:6" ht="14.4">
      <c r="B420"/>
      <c r="C420"/>
      <c r="D420"/>
      <c r="E420"/>
      <c r="F420"/>
    </row>
    <row r="421" spans="2:6" ht="14.4">
      <c r="B421"/>
      <c r="C421"/>
      <c r="D421"/>
      <c r="E421"/>
      <c r="F421"/>
    </row>
    <row r="422" spans="2:6" ht="14.4">
      <c r="B422"/>
      <c r="C422"/>
      <c r="D422"/>
      <c r="E422"/>
      <c r="F422"/>
    </row>
    <row r="423" spans="2:6" ht="14.4">
      <c r="B423"/>
      <c r="C423"/>
      <c r="D423"/>
      <c r="E423"/>
      <c r="F423"/>
    </row>
    <row r="424" spans="2:6" ht="14.4">
      <c r="B424"/>
      <c r="C424"/>
      <c r="D424"/>
      <c r="E424"/>
      <c r="F424"/>
    </row>
    <row r="425" spans="2:6" ht="14.4">
      <c r="B425"/>
      <c r="C425"/>
      <c r="D425"/>
      <c r="E425"/>
      <c r="F425"/>
    </row>
    <row r="426" spans="2:6" ht="14.4">
      <c r="B426"/>
      <c r="C426"/>
      <c r="D426"/>
      <c r="E426"/>
      <c r="F426"/>
    </row>
    <row r="427" spans="2:6" ht="14.4">
      <c r="B427"/>
      <c r="C427"/>
      <c r="D427"/>
      <c r="E427"/>
      <c r="F427"/>
    </row>
    <row r="428" spans="2:6" ht="14.4">
      <c r="B428"/>
      <c r="C428"/>
      <c r="D428"/>
      <c r="E428"/>
      <c r="F428"/>
    </row>
    <row r="429" spans="2:6" ht="14.4">
      <c r="B429"/>
      <c r="C429"/>
      <c r="D429"/>
      <c r="E429"/>
      <c r="F429"/>
    </row>
    <row r="430" spans="2:6" ht="14.4">
      <c r="B430"/>
      <c r="C430"/>
      <c r="D430"/>
      <c r="E430"/>
      <c r="F430"/>
    </row>
    <row r="431" spans="2:6" ht="14.4">
      <c r="B431"/>
      <c r="C431"/>
      <c r="D431"/>
      <c r="E431"/>
      <c r="F431"/>
    </row>
    <row r="432" spans="2:6" ht="14.4">
      <c r="B432"/>
      <c r="C432"/>
      <c r="D432"/>
      <c r="E432"/>
      <c r="F432"/>
    </row>
    <row r="433" spans="2:6" ht="14.4">
      <c r="B433"/>
      <c r="C433"/>
      <c r="D433"/>
      <c r="E433"/>
      <c r="F433"/>
    </row>
    <row r="434" spans="2:6" ht="14.4">
      <c r="B434"/>
      <c r="C434"/>
      <c r="D434"/>
      <c r="E434"/>
      <c r="F434"/>
    </row>
    <row r="435" spans="2:6" ht="14.4">
      <c r="B435"/>
      <c r="C435"/>
      <c r="D435"/>
      <c r="E435"/>
      <c r="F435"/>
    </row>
    <row r="436" spans="2:6" ht="14.4">
      <c r="B436"/>
      <c r="C436"/>
      <c r="D436"/>
      <c r="E436"/>
      <c r="F436"/>
    </row>
    <row r="437" spans="2:6" ht="14.4">
      <c r="B437"/>
      <c r="C437"/>
      <c r="D437"/>
      <c r="E437"/>
      <c r="F437"/>
    </row>
    <row r="438" spans="2:6" ht="14.4">
      <c r="B438"/>
      <c r="C438"/>
      <c r="D438"/>
      <c r="E438"/>
      <c r="F438"/>
    </row>
    <row r="439" spans="2:6" ht="14.4">
      <c r="B439"/>
      <c r="C439"/>
      <c r="D439"/>
      <c r="E439"/>
      <c r="F439"/>
    </row>
    <row r="440" spans="2:6" ht="14.4">
      <c r="B440"/>
      <c r="C440"/>
      <c r="D440"/>
      <c r="E440"/>
      <c r="F440"/>
    </row>
    <row r="441" spans="2:6" ht="14.4">
      <c r="B441"/>
      <c r="C441"/>
      <c r="D441"/>
      <c r="E441"/>
      <c r="F441"/>
    </row>
    <row r="442" spans="2:6" ht="14.4">
      <c r="B442"/>
      <c r="C442"/>
      <c r="D442"/>
      <c r="E442"/>
      <c r="F442"/>
    </row>
    <row r="443" spans="2:6" ht="14.4">
      <c r="B443"/>
      <c r="C443"/>
      <c r="D443"/>
      <c r="E443"/>
      <c r="F443"/>
    </row>
    <row r="444" spans="2:6" ht="14.4">
      <c r="B444"/>
      <c r="C444"/>
      <c r="D444"/>
      <c r="E444"/>
      <c r="F444"/>
    </row>
    <row r="445" spans="2:6" ht="14.4">
      <c r="B445"/>
      <c r="C445"/>
      <c r="D445"/>
      <c r="E445"/>
      <c r="F445"/>
    </row>
    <row r="446" spans="2:6" ht="14.4">
      <c r="B446"/>
      <c r="C446"/>
      <c r="D446"/>
      <c r="E446"/>
      <c r="F446"/>
    </row>
    <row r="447" spans="2:6" ht="14.4">
      <c r="B447"/>
      <c r="C447"/>
      <c r="D447"/>
      <c r="E447"/>
      <c r="F447"/>
    </row>
    <row r="448" spans="2:6" ht="14.4">
      <c r="B448"/>
      <c r="C448"/>
      <c r="D448"/>
      <c r="E448"/>
      <c r="F448"/>
    </row>
    <row r="449" spans="2:6" ht="14.4">
      <c r="B449"/>
      <c r="C449"/>
      <c r="D449"/>
      <c r="E449"/>
      <c r="F449"/>
    </row>
    <row r="450" spans="2:6" ht="14.4">
      <c r="B450"/>
      <c r="C450"/>
      <c r="D450"/>
      <c r="E450"/>
      <c r="F450"/>
    </row>
    <row r="451" spans="2:6" ht="14.4">
      <c r="B451"/>
      <c r="C451"/>
      <c r="D451"/>
      <c r="E451"/>
      <c r="F451"/>
    </row>
    <row r="452" spans="2:6" ht="14.4">
      <c r="B452"/>
      <c r="C452"/>
      <c r="D452"/>
      <c r="E452"/>
      <c r="F452"/>
    </row>
    <row r="453" spans="2:6" ht="14.4">
      <c r="B453"/>
      <c r="C453"/>
      <c r="D453"/>
      <c r="E453"/>
      <c r="F453"/>
    </row>
    <row r="454" spans="2:6" ht="14.4">
      <c r="B454"/>
      <c r="C454"/>
      <c r="D454"/>
      <c r="E454"/>
      <c r="F454"/>
    </row>
    <row r="455" spans="2:6" ht="14.4">
      <c r="B455"/>
      <c r="C455"/>
      <c r="D455"/>
      <c r="E455"/>
      <c r="F455"/>
    </row>
    <row r="456" spans="2:6" ht="14.4">
      <c r="B456"/>
      <c r="C456"/>
      <c r="D456"/>
      <c r="E456"/>
      <c r="F456"/>
    </row>
    <row r="457" spans="2:6" ht="14.4">
      <c r="B457"/>
      <c r="C457"/>
      <c r="D457"/>
      <c r="E457"/>
      <c r="F457"/>
    </row>
    <row r="458" spans="2:6" ht="14.4">
      <c r="B458"/>
      <c r="C458"/>
      <c r="D458"/>
      <c r="E458"/>
      <c r="F458"/>
    </row>
    <row r="459" spans="2:6" ht="14.4">
      <c r="B459"/>
      <c r="C459"/>
      <c r="D459"/>
      <c r="E459"/>
      <c r="F459"/>
    </row>
    <row r="460" spans="2:6" ht="14.4">
      <c r="B460"/>
      <c r="C460"/>
      <c r="D460"/>
      <c r="E460"/>
      <c r="F460"/>
    </row>
    <row r="461" spans="2:6" ht="14.4">
      <c r="B461"/>
      <c r="C461"/>
      <c r="D461"/>
      <c r="E461"/>
      <c r="F461"/>
    </row>
    <row r="462" spans="2:6" ht="14.4">
      <c r="B462"/>
      <c r="C462"/>
      <c r="D462"/>
      <c r="E462"/>
      <c r="F462"/>
    </row>
    <row r="463" spans="2:6" ht="14.4">
      <c r="B463"/>
      <c r="C463"/>
      <c r="D463"/>
      <c r="E463"/>
      <c r="F463"/>
    </row>
    <row r="464" spans="2:6" ht="14.4">
      <c r="B464"/>
      <c r="C464"/>
      <c r="D464"/>
      <c r="E464"/>
      <c r="F464"/>
    </row>
    <row r="465" spans="2:6" ht="14.4">
      <c r="B465"/>
      <c r="C465"/>
      <c r="D465"/>
      <c r="E465"/>
      <c r="F465"/>
    </row>
    <row r="466" spans="2:6" ht="14.4">
      <c r="B466"/>
      <c r="C466"/>
      <c r="D466"/>
      <c r="E466"/>
      <c r="F466"/>
    </row>
    <row r="467" spans="2:6" ht="14.4">
      <c r="B467"/>
      <c r="C467"/>
      <c r="D467"/>
      <c r="E467"/>
      <c r="F467"/>
    </row>
    <row r="468" spans="2:6" ht="14.4">
      <c r="B468"/>
      <c r="C468"/>
      <c r="D468"/>
      <c r="E468"/>
      <c r="F468"/>
    </row>
    <row r="469" spans="2:6" ht="14.4">
      <c r="B469"/>
      <c r="C469"/>
      <c r="D469"/>
      <c r="E469"/>
      <c r="F469"/>
    </row>
    <row r="470" spans="2:6" ht="14.4">
      <c r="B470"/>
      <c r="C470"/>
      <c r="D470"/>
      <c r="E470"/>
      <c r="F470"/>
    </row>
    <row r="471" spans="2:6" ht="14.4">
      <c r="B471"/>
      <c r="C471"/>
      <c r="D471"/>
      <c r="E471"/>
      <c r="F471"/>
    </row>
    <row r="472" spans="2:6" ht="14.4">
      <c r="B472"/>
      <c r="C472"/>
      <c r="D472"/>
      <c r="E472"/>
      <c r="F472"/>
    </row>
    <row r="473" spans="2:6" ht="14.4">
      <c r="B473"/>
      <c r="C473"/>
      <c r="D473"/>
      <c r="E473"/>
      <c r="F473"/>
    </row>
    <row r="474" spans="2:6" ht="14.4">
      <c r="B474"/>
      <c r="C474"/>
      <c r="D474"/>
      <c r="E474"/>
      <c r="F474"/>
    </row>
    <row r="475" spans="2:6" ht="14.4">
      <c r="B475"/>
      <c r="C475"/>
      <c r="D475"/>
      <c r="E475"/>
      <c r="F475"/>
    </row>
    <row r="476" spans="2:6" ht="14.4">
      <c r="B476"/>
      <c r="C476"/>
      <c r="D476"/>
      <c r="E476"/>
      <c r="F476"/>
    </row>
    <row r="477" spans="2:6" ht="14.4">
      <c r="B477"/>
      <c r="C477"/>
      <c r="D477"/>
      <c r="E477"/>
      <c r="F477"/>
    </row>
    <row r="478" spans="2:6" ht="14.4">
      <c r="B478"/>
      <c r="C478"/>
      <c r="D478"/>
      <c r="E478"/>
      <c r="F478"/>
    </row>
    <row r="479" spans="2:6" ht="14.4">
      <c r="B479"/>
      <c r="C479"/>
      <c r="D479"/>
      <c r="E479"/>
      <c r="F479"/>
    </row>
    <row r="480" spans="2:6" ht="14.4">
      <c r="B480"/>
      <c r="C480"/>
      <c r="D480"/>
      <c r="E480"/>
      <c r="F480"/>
    </row>
    <row r="481" spans="2:6" ht="14.4">
      <c r="B481"/>
      <c r="C481"/>
      <c r="D481"/>
      <c r="E481"/>
      <c r="F481"/>
    </row>
    <row r="482" spans="2:6" ht="14.4">
      <c r="B482"/>
      <c r="C482"/>
      <c r="D482"/>
      <c r="E482"/>
      <c r="F482"/>
    </row>
    <row r="483" spans="2:6" ht="14.4">
      <c r="B483"/>
      <c r="C483"/>
      <c r="D483"/>
      <c r="E483"/>
      <c r="F483"/>
    </row>
    <row r="484" spans="2:6" ht="14.4">
      <c r="B484"/>
      <c r="C484"/>
      <c r="D484"/>
      <c r="E484"/>
      <c r="F484"/>
    </row>
    <row r="485" spans="2:6" ht="14.4">
      <c r="B485"/>
      <c r="C485"/>
      <c r="D485"/>
      <c r="E485"/>
      <c r="F485"/>
    </row>
    <row r="486" spans="2:6" ht="14.4">
      <c r="B486"/>
      <c r="C486"/>
      <c r="D486"/>
      <c r="E486"/>
      <c r="F486"/>
    </row>
    <row r="487" spans="2:6" ht="14.4">
      <c r="B487"/>
      <c r="C487"/>
      <c r="D487"/>
      <c r="E487"/>
      <c r="F487"/>
    </row>
    <row r="488" spans="2:6" ht="14.4">
      <c r="B488"/>
      <c r="C488"/>
      <c r="D488"/>
      <c r="E488"/>
      <c r="F488"/>
    </row>
    <row r="489" spans="2:6" ht="14.4">
      <c r="B489"/>
      <c r="C489"/>
      <c r="D489"/>
      <c r="E489"/>
      <c r="F489"/>
    </row>
    <row r="490" spans="2:6" ht="14.4">
      <c r="B490"/>
      <c r="C490"/>
      <c r="D490"/>
      <c r="E490"/>
      <c r="F490"/>
    </row>
    <row r="491" spans="2:6" ht="14.4">
      <c r="B491"/>
      <c r="C491"/>
      <c r="D491"/>
      <c r="E491"/>
      <c r="F491"/>
    </row>
    <row r="492" spans="2:6" ht="14.4">
      <c r="B492"/>
      <c r="C492"/>
      <c r="D492"/>
      <c r="E492"/>
      <c r="F492"/>
    </row>
    <row r="493" spans="2:6" ht="14.4">
      <c r="B493"/>
      <c r="C493"/>
      <c r="D493"/>
      <c r="E493"/>
      <c r="F493"/>
    </row>
    <row r="494" spans="2:6" ht="14.4">
      <c r="B494"/>
      <c r="C494"/>
      <c r="D494"/>
      <c r="E494"/>
      <c r="F494"/>
    </row>
    <row r="495" spans="2:6" ht="14.4">
      <c r="B495"/>
      <c r="C495"/>
      <c r="D495"/>
      <c r="E495"/>
      <c r="F495"/>
    </row>
    <row r="496" spans="2:6" ht="14.4">
      <c r="B496"/>
      <c r="C496"/>
      <c r="D496"/>
      <c r="E496"/>
      <c r="F496"/>
    </row>
    <row r="497" spans="2:6" ht="14.4">
      <c r="B497"/>
      <c r="C497"/>
      <c r="D497"/>
      <c r="E497"/>
      <c r="F497"/>
    </row>
    <row r="498" spans="2:6" ht="14.4">
      <c r="B498"/>
      <c r="C498"/>
      <c r="D498"/>
      <c r="E498"/>
      <c r="F498"/>
    </row>
    <row r="499" spans="2:6" ht="14.4">
      <c r="B499"/>
      <c r="C499"/>
      <c r="D499"/>
      <c r="E499"/>
      <c r="F499"/>
    </row>
    <row r="500" spans="2:6" ht="14.4">
      <c r="B500"/>
      <c r="C500"/>
      <c r="D500"/>
      <c r="E500"/>
      <c r="F500"/>
    </row>
    <row r="501" spans="2:6" ht="14.4">
      <c r="B501"/>
      <c r="C501"/>
      <c r="D501"/>
      <c r="E501"/>
      <c r="F501"/>
    </row>
    <row r="502" spans="2:6" ht="14.4">
      <c r="B502"/>
      <c r="C502"/>
      <c r="D502"/>
      <c r="E502"/>
      <c r="F502"/>
    </row>
    <row r="503" spans="2:6" ht="14.4">
      <c r="B503"/>
      <c r="C503"/>
      <c r="D503"/>
      <c r="E503"/>
      <c r="F503"/>
    </row>
    <row r="504" spans="2:6" ht="14.4">
      <c r="B504"/>
      <c r="C504"/>
      <c r="D504"/>
      <c r="E504"/>
      <c r="F504"/>
    </row>
    <row r="505" spans="2:6" ht="14.4">
      <c r="B505"/>
      <c r="C505"/>
      <c r="D505"/>
      <c r="E505"/>
      <c r="F505"/>
    </row>
    <row r="506" spans="2:6" ht="14.4">
      <c r="B506"/>
      <c r="C506"/>
      <c r="D506"/>
      <c r="E506"/>
      <c r="F506"/>
    </row>
    <row r="507" spans="2:6" ht="14.4">
      <c r="B507"/>
      <c r="C507"/>
      <c r="D507"/>
      <c r="E507"/>
      <c r="F507"/>
    </row>
    <row r="508" spans="2:6" ht="14.4">
      <c r="B508"/>
      <c r="C508"/>
      <c r="D508"/>
      <c r="E508"/>
      <c r="F508"/>
    </row>
    <row r="509" spans="2:6" ht="14.4">
      <c r="B509"/>
      <c r="C509"/>
      <c r="D509"/>
      <c r="E509"/>
      <c r="F509"/>
    </row>
    <row r="510" spans="2:6" ht="14.4">
      <c r="B510"/>
      <c r="C510"/>
      <c r="D510"/>
      <c r="E510"/>
      <c r="F510"/>
    </row>
    <row r="511" spans="2:6" ht="14.4">
      <c r="B511"/>
      <c r="C511"/>
      <c r="D511"/>
      <c r="E511"/>
      <c r="F511"/>
    </row>
    <row r="512" spans="2:6" ht="14.4">
      <c r="B512"/>
      <c r="C512"/>
      <c r="D512"/>
      <c r="E512"/>
      <c r="F512"/>
    </row>
    <row r="513" spans="2:6" ht="14.4">
      <c r="B513"/>
      <c r="C513"/>
      <c r="D513"/>
      <c r="E513"/>
      <c r="F513"/>
    </row>
    <row r="514" spans="2:6" ht="14.4">
      <c r="B514"/>
      <c r="C514"/>
      <c r="D514"/>
      <c r="E514"/>
      <c r="F514"/>
    </row>
    <row r="515" spans="2:6" ht="14.4">
      <c r="B515"/>
      <c r="C515"/>
      <c r="D515"/>
      <c r="E515"/>
      <c r="F515"/>
    </row>
    <row r="516" spans="2:6" ht="14.4">
      <c r="B516"/>
      <c r="C516"/>
      <c r="D516"/>
      <c r="E516"/>
      <c r="F516"/>
    </row>
    <row r="517" spans="2:6" ht="14.4">
      <c r="B517"/>
      <c r="C517"/>
      <c r="D517"/>
      <c r="E517"/>
      <c r="F517"/>
    </row>
    <row r="518" spans="2:6" ht="14.4">
      <c r="B518"/>
      <c r="C518"/>
      <c r="D518"/>
      <c r="E518"/>
      <c r="F518"/>
    </row>
    <row r="519" spans="2:6" ht="14.4">
      <c r="B519"/>
      <c r="C519"/>
      <c r="D519"/>
      <c r="E519"/>
      <c r="F519"/>
    </row>
    <row r="520" spans="2:6" ht="14.4">
      <c r="B520"/>
      <c r="C520"/>
      <c r="D520"/>
      <c r="E520"/>
      <c r="F520"/>
    </row>
    <row r="521" spans="2:6" ht="14.4">
      <c r="B521"/>
      <c r="C521"/>
      <c r="D521"/>
      <c r="E521"/>
      <c r="F521"/>
    </row>
    <row r="522" spans="2:6" ht="14.4">
      <c r="B522"/>
      <c r="C522"/>
      <c r="D522"/>
      <c r="E522"/>
      <c r="F522"/>
    </row>
    <row r="523" spans="2:6" ht="14.4">
      <c r="B523"/>
      <c r="C523"/>
      <c r="D523"/>
      <c r="E523"/>
      <c r="F523"/>
    </row>
    <row r="524" spans="2:6" ht="14.4">
      <c r="B524"/>
      <c r="C524"/>
      <c r="D524"/>
      <c r="E524"/>
      <c r="F524"/>
    </row>
    <row r="525" spans="2:6" ht="14.4">
      <c r="B525"/>
      <c r="C525"/>
      <c r="D525"/>
      <c r="E525"/>
      <c r="F525"/>
    </row>
    <row r="526" spans="2:6" ht="14.4">
      <c r="B526"/>
      <c r="C526"/>
      <c r="D526"/>
      <c r="E526"/>
      <c r="F526"/>
    </row>
    <row r="527" spans="2:6" ht="14.4">
      <c r="B527"/>
      <c r="C527"/>
      <c r="D527"/>
      <c r="E527"/>
      <c r="F527"/>
    </row>
    <row r="528" spans="2:6" ht="14.4">
      <c r="B528"/>
      <c r="C528"/>
      <c r="D528"/>
      <c r="E528"/>
      <c r="F528"/>
    </row>
    <row r="529" spans="2:6" ht="14.4">
      <c r="B529"/>
      <c r="C529"/>
      <c r="D529"/>
      <c r="E529"/>
      <c r="F529"/>
    </row>
    <row r="530" spans="2:6" ht="14.4">
      <c r="B530"/>
      <c r="C530"/>
      <c r="D530"/>
      <c r="E530"/>
      <c r="F530"/>
    </row>
    <row r="531" spans="2:6" ht="14.4">
      <c r="B531"/>
      <c r="C531"/>
      <c r="D531"/>
      <c r="E531"/>
      <c r="F531"/>
    </row>
    <row r="532" spans="2:6" ht="14.4">
      <c r="B532"/>
      <c r="C532"/>
      <c r="D532"/>
      <c r="E532"/>
      <c r="F532"/>
    </row>
    <row r="533" spans="2:6" ht="14.4">
      <c r="B533"/>
      <c r="C533"/>
      <c r="D533"/>
      <c r="E533"/>
      <c r="F533"/>
    </row>
    <row r="534" spans="2:6" ht="14.4">
      <c r="B534"/>
      <c r="C534"/>
      <c r="D534"/>
      <c r="E534"/>
      <c r="F534"/>
    </row>
    <row r="535" spans="2:6" ht="14.4">
      <c r="B535"/>
      <c r="C535"/>
      <c r="D535"/>
      <c r="E535"/>
      <c r="F535"/>
    </row>
    <row r="536" spans="2:6" ht="14.4">
      <c r="B536"/>
      <c r="C536"/>
      <c r="D536"/>
      <c r="E536"/>
      <c r="F536"/>
    </row>
    <row r="537" spans="2:6" ht="14.4">
      <c r="B537"/>
      <c r="C537"/>
      <c r="D537"/>
      <c r="E537"/>
      <c r="F537"/>
    </row>
    <row r="538" spans="2:6" ht="14.4">
      <c r="B538"/>
      <c r="C538"/>
      <c r="D538"/>
      <c r="E538"/>
      <c r="F538"/>
    </row>
    <row r="539" spans="2:6" ht="14.4">
      <c r="B539"/>
      <c r="C539"/>
      <c r="D539"/>
      <c r="E539"/>
      <c r="F539"/>
    </row>
    <row r="540" spans="2:6" ht="14.4">
      <c r="B540"/>
      <c r="C540"/>
      <c r="D540"/>
      <c r="E540"/>
      <c r="F540"/>
    </row>
    <row r="541" spans="2:6" ht="14.4">
      <c r="B541"/>
      <c r="C541"/>
      <c r="D541"/>
      <c r="E541"/>
      <c r="F541"/>
    </row>
    <row r="542" spans="2:6" ht="14.4">
      <c r="B542"/>
      <c r="C542"/>
      <c r="D542"/>
      <c r="E542"/>
      <c r="F542"/>
    </row>
    <row r="543" spans="2:6" ht="14.4">
      <c r="B543"/>
      <c r="C543"/>
      <c r="D543"/>
      <c r="E543"/>
      <c r="F543"/>
    </row>
    <row r="544" spans="2:6" ht="14.4">
      <c r="B544"/>
      <c r="C544"/>
      <c r="D544"/>
      <c r="E544"/>
      <c r="F544"/>
    </row>
    <row r="545" spans="2:6" ht="14.4">
      <c r="B545"/>
      <c r="C545"/>
      <c r="D545"/>
      <c r="E545"/>
      <c r="F545"/>
    </row>
    <row r="546" spans="2:6" ht="14.4">
      <c r="B546"/>
      <c r="C546"/>
      <c r="D546"/>
      <c r="E546"/>
      <c r="F546"/>
    </row>
    <row r="547" spans="2:6" ht="14.4">
      <c r="B547"/>
      <c r="C547"/>
      <c r="D547"/>
      <c r="E547"/>
      <c r="F547"/>
    </row>
    <row r="548" spans="2:6" ht="14.4">
      <c r="B548"/>
      <c r="C548"/>
      <c r="D548"/>
      <c r="E548"/>
      <c r="F548"/>
    </row>
    <row r="549" spans="2:6" ht="14.4">
      <c r="B549"/>
      <c r="C549"/>
      <c r="D549"/>
      <c r="E549"/>
      <c r="F549"/>
    </row>
    <row r="550" spans="2:6" ht="14.4">
      <c r="B550"/>
      <c r="C550"/>
      <c r="D550"/>
      <c r="E550"/>
      <c r="F550"/>
    </row>
    <row r="551" spans="2:6" ht="14.4">
      <c r="B551"/>
      <c r="C551"/>
      <c r="D551"/>
      <c r="E551"/>
      <c r="F551"/>
    </row>
    <row r="552" spans="2:6" ht="14.4">
      <c r="B552"/>
      <c r="C552"/>
      <c r="D552"/>
      <c r="E552"/>
      <c r="F552"/>
    </row>
    <row r="553" spans="2:6" ht="14.4">
      <c r="B553"/>
      <c r="C553"/>
      <c r="D553"/>
      <c r="E553"/>
      <c r="F553"/>
    </row>
    <row r="554" spans="2:6" ht="14.4">
      <c r="B554"/>
      <c r="C554"/>
      <c r="D554"/>
      <c r="E554"/>
      <c r="F554"/>
    </row>
    <row r="555" spans="2:6" ht="14.4">
      <c r="B555"/>
      <c r="C555"/>
      <c r="D555"/>
      <c r="E555"/>
      <c r="F555"/>
    </row>
    <row r="556" spans="2:6" ht="14.4">
      <c r="B556"/>
      <c r="C556"/>
      <c r="D556"/>
      <c r="E556"/>
      <c r="F556"/>
    </row>
    <row r="557" spans="2:6" ht="14.4">
      <c r="B557"/>
      <c r="C557"/>
      <c r="D557"/>
      <c r="E557"/>
      <c r="F557"/>
    </row>
    <row r="558" spans="2:6" ht="14.4">
      <c r="B558"/>
      <c r="C558"/>
      <c r="D558"/>
      <c r="E558"/>
      <c r="F558"/>
    </row>
    <row r="559" spans="2:6" ht="14.4">
      <c r="B559"/>
      <c r="C559"/>
      <c r="D559"/>
      <c r="E559"/>
      <c r="F559"/>
    </row>
    <row r="560" spans="2:6" ht="14.4">
      <c r="B560"/>
      <c r="C560"/>
      <c r="D560"/>
      <c r="E560"/>
      <c r="F560"/>
    </row>
    <row r="561" spans="2:6" ht="14.4">
      <c r="B561"/>
      <c r="C561"/>
      <c r="D561"/>
      <c r="E561"/>
      <c r="F561"/>
    </row>
    <row r="562" spans="2:6" ht="14.4">
      <c r="B562"/>
      <c r="C562"/>
      <c r="D562"/>
      <c r="E562"/>
      <c r="F562"/>
    </row>
    <row r="563" spans="2:6" ht="14.4">
      <c r="B563"/>
      <c r="C563"/>
      <c r="D563"/>
      <c r="E563"/>
      <c r="F563"/>
    </row>
    <row r="564" spans="2:6" ht="14.4">
      <c r="B564"/>
      <c r="C564"/>
      <c r="D564"/>
      <c r="E564"/>
      <c r="F564"/>
    </row>
    <row r="565" spans="2:6" ht="14.4">
      <c r="B565"/>
      <c r="C565"/>
      <c r="D565"/>
      <c r="E565"/>
      <c r="F565"/>
    </row>
    <row r="566" spans="2:6" ht="14.4">
      <c r="B566"/>
      <c r="C566"/>
      <c r="D566"/>
      <c r="E566"/>
      <c r="F566"/>
    </row>
    <row r="567" spans="2:6" ht="14.4">
      <c r="B567"/>
      <c r="C567"/>
      <c r="D567"/>
      <c r="E567"/>
      <c r="F567"/>
    </row>
    <row r="568" spans="2:6" ht="14.4">
      <c r="B568"/>
      <c r="C568"/>
      <c r="D568"/>
      <c r="E568"/>
      <c r="F568"/>
    </row>
    <row r="569" spans="2:6" ht="14.4">
      <c r="B569"/>
      <c r="C569"/>
      <c r="D569"/>
      <c r="E569"/>
      <c r="F569"/>
    </row>
    <row r="570" spans="2:6" ht="14.4">
      <c r="B570"/>
      <c r="C570"/>
      <c r="D570"/>
      <c r="E570"/>
      <c r="F570"/>
    </row>
    <row r="571" spans="2:6" ht="14.4">
      <c r="B571"/>
      <c r="C571"/>
      <c r="D571"/>
      <c r="E571"/>
      <c r="F571"/>
    </row>
    <row r="572" spans="2:6" ht="14.4">
      <c r="B572"/>
      <c r="C572"/>
      <c r="D572"/>
      <c r="E572"/>
      <c r="F572"/>
    </row>
    <row r="573" spans="2:6" ht="14.4">
      <c r="B573"/>
      <c r="C573"/>
      <c r="D573"/>
      <c r="E573"/>
      <c r="F573"/>
    </row>
    <row r="574" spans="2:6" ht="14.4">
      <c r="B574"/>
      <c r="C574"/>
      <c r="D574"/>
      <c r="E574"/>
      <c r="F574"/>
    </row>
    <row r="575" spans="2:6" ht="14.4">
      <c r="B575"/>
      <c r="C575"/>
      <c r="D575"/>
      <c r="E575"/>
      <c r="F575"/>
    </row>
    <row r="576" spans="2:6" ht="14.4">
      <c r="B576"/>
      <c r="C576"/>
      <c r="D576"/>
      <c r="E576"/>
      <c r="F576"/>
    </row>
    <row r="577" spans="2:6" ht="14.4">
      <c r="B577"/>
      <c r="C577"/>
      <c r="D577"/>
      <c r="E577"/>
      <c r="F577"/>
    </row>
    <row r="578" spans="2:6" ht="14.4">
      <c r="B578"/>
      <c r="C578"/>
      <c r="D578"/>
      <c r="E578"/>
      <c r="F578"/>
    </row>
    <row r="579" spans="2:6" ht="14.4">
      <c r="B579"/>
      <c r="C579"/>
      <c r="D579"/>
      <c r="E579"/>
      <c r="F579"/>
    </row>
    <row r="580" spans="2:6" ht="14.4">
      <c r="B580"/>
      <c r="C580"/>
      <c r="D580"/>
      <c r="E580"/>
      <c r="F580"/>
    </row>
    <row r="581" spans="2:6" ht="14.4">
      <c r="B581"/>
      <c r="C581"/>
      <c r="D581"/>
      <c r="E581"/>
      <c r="F581"/>
    </row>
    <row r="582" spans="2:6" ht="14.4">
      <c r="B582"/>
      <c r="C582"/>
      <c r="D582"/>
      <c r="E582"/>
      <c r="F582"/>
    </row>
    <row r="583" spans="2:6" ht="14.4">
      <c r="B583"/>
      <c r="C583"/>
      <c r="D583"/>
      <c r="E583"/>
      <c r="F583"/>
    </row>
    <row r="584" spans="2:6" ht="14.4">
      <c r="B584"/>
      <c r="C584"/>
      <c r="D584"/>
      <c r="E584"/>
      <c r="F584"/>
    </row>
    <row r="585" spans="2:6" ht="14.4">
      <c r="B585"/>
      <c r="C585"/>
      <c r="D585"/>
      <c r="E585"/>
      <c r="F585"/>
    </row>
    <row r="586" spans="2:6" ht="14.4">
      <c r="B586"/>
      <c r="C586"/>
      <c r="D586"/>
      <c r="E586"/>
      <c r="F586"/>
    </row>
    <row r="587" spans="2:6" ht="14.4">
      <c r="B587"/>
      <c r="C587"/>
      <c r="D587"/>
      <c r="E587"/>
      <c r="F587"/>
    </row>
    <row r="588" spans="2:6" ht="14.4">
      <c r="B588"/>
      <c r="C588"/>
      <c r="D588"/>
      <c r="E588"/>
      <c r="F588"/>
    </row>
    <row r="589" spans="2:6" ht="14.4">
      <c r="B589"/>
      <c r="C589"/>
      <c r="D589"/>
      <c r="E589"/>
      <c r="F589"/>
    </row>
    <row r="590" spans="2:6" ht="14.4">
      <c r="B590"/>
      <c r="C590"/>
      <c r="D590"/>
      <c r="E590"/>
      <c r="F590"/>
    </row>
    <row r="591" spans="2:6" ht="14.4">
      <c r="B591"/>
      <c r="C591"/>
      <c r="D591"/>
      <c r="E591"/>
      <c r="F591"/>
    </row>
    <row r="592" spans="2:6" ht="14.4">
      <c r="B592"/>
      <c r="C592"/>
      <c r="D592"/>
      <c r="E592"/>
      <c r="F592"/>
    </row>
    <row r="593" spans="2:6" ht="14.4">
      <c r="B593"/>
      <c r="C593"/>
      <c r="D593"/>
      <c r="E593"/>
      <c r="F593"/>
    </row>
    <row r="594" spans="2:6" ht="14.4">
      <c r="B594"/>
      <c r="C594"/>
      <c r="D594"/>
      <c r="E594"/>
      <c r="F594"/>
    </row>
    <row r="595" spans="2:6" ht="14.4">
      <c r="B595"/>
      <c r="C595"/>
      <c r="D595"/>
      <c r="E595"/>
      <c r="F595"/>
    </row>
    <row r="596" spans="2:6" ht="14.4">
      <c r="B596"/>
      <c r="C596"/>
      <c r="D596"/>
      <c r="E596"/>
      <c r="F596"/>
    </row>
    <row r="597" spans="2:6" ht="14.4">
      <c r="B597"/>
      <c r="C597"/>
      <c r="D597"/>
      <c r="E597"/>
      <c r="F597"/>
    </row>
    <row r="598" spans="2:6" ht="14.4">
      <c r="B598"/>
      <c r="C598"/>
      <c r="D598"/>
      <c r="E598"/>
      <c r="F598"/>
    </row>
    <row r="599" spans="2:6" ht="14.4">
      <c r="B599"/>
      <c r="C599"/>
      <c r="D599"/>
      <c r="E599"/>
      <c r="F599"/>
    </row>
    <row r="600" spans="2:6" ht="14.4">
      <c r="B600"/>
      <c r="C600"/>
      <c r="D600"/>
      <c r="E600"/>
      <c r="F600"/>
    </row>
    <row r="601" spans="2:6" ht="14.4">
      <c r="B601"/>
      <c r="C601"/>
      <c r="D601"/>
      <c r="E601"/>
      <c r="F601"/>
    </row>
    <row r="602" spans="2:6" ht="14.4">
      <c r="B602"/>
      <c r="C602"/>
      <c r="D602"/>
      <c r="E602"/>
      <c r="F602"/>
    </row>
    <row r="603" spans="2:6" ht="14.4">
      <c r="B603"/>
      <c r="C603"/>
      <c r="D603"/>
      <c r="E603"/>
      <c r="F603"/>
    </row>
    <row r="604" spans="2:6" ht="14.4">
      <c r="B604"/>
      <c r="C604"/>
      <c r="D604"/>
      <c r="E604"/>
      <c r="F604"/>
    </row>
    <row r="605" spans="2:6" ht="14.4">
      <c r="B605"/>
      <c r="C605"/>
      <c r="D605"/>
      <c r="E605"/>
      <c r="F605"/>
    </row>
    <row r="606" spans="2:6" ht="14.4">
      <c r="B606"/>
      <c r="C606"/>
      <c r="D606"/>
      <c r="E606"/>
      <c r="F606"/>
    </row>
    <row r="607" spans="2:6" ht="14.4">
      <c r="B607"/>
      <c r="C607"/>
      <c r="D607"/>
      <c r="E607"/>
      <c r="F607"/>
    </row>
    <row r="608" spans="2:6" ht="14.4">
      <c r="B608"/>
      <c r="C608"/>
      <c r="D608"/>
      <c r="E608"/>
      <c r="F608"/>
    </row>
    <row r="609" spans="2:6" ht="14.4">
      <c r="B609"/>
      <c r="C609"/>
      <c r="D609"/>
      <c r="E609"/>
      <c r="F609"/>
    </row>
    <row r="610" spans="2:6" ht="14.4">
      <c r="B610"/>
      <c r="C610"/>
      <c r="D610"/>
      <c r="E610"/>
      <c r="F610"/>
    </row>
    <row r="611" spans="2:6" ht="14.4">
      <c r="B611"/>
      <c r="C611"/>
      <c r="D611"/>
      <c r="E611"/>
      <c r="F611"/>
    </row>
    <row r="612" spans="2:6" ht="14.4">
      <c r="B612"/>
      <c r="C612"/>
      <c r="D612"/>
      <c r="E612"/>
      <c r="F612"/>
    </row>
    <row r="613" spans="2:6" ht="14.4">
      <c r="B613"/>
      <c r="C613"/>
      <c r="D613"/>
      <c r="E613"/>
      <c r="F613"/>
    </row>
    <row r="614" spans="2:6" ht="14.4">
      <c r="B614"/>
      <c r="C614"/>
      <c r="D614"/>
      <c r="E614"/>
      <c r="F614"/>
    </row>
    <row r="615" spans="2:6" ht="14.4">
      <c r="B615"/>
      <c r="C615"/>
      <c r="D615"/>
      <c r="E615"/>
      <c r="F615"/>
    </row>
    <row r="616" spans="2:6" ht="14.4">
      <c r="B616"/>
      <c r="C616"/>
      <c r="D616"/>
      <c r="E616"/>
      <c r="F616"/>
    </row>
    <row r="617" spans="2:6" ht="14.4">
      <c r="B617"/>
      <c r="C617"/>
      <c r="D617"/>
      <c r="E617"/>
      <c r="F617"/>
    </row>
    <row r="618" spans="2:6" ht="14.4">
      <c r="B618"/>
      <c r="C618"/>
      <c r="D618"/>
      <c r="E618"/>
      <c r="F618"/>
    </row>
    <row r="619" spans="2:6" ht="14.4">
      <c r="B619"/>
      <c r="C619"/>
      <c r="D619"/>
      <c r="E619"/>
      <c r="F619"/>
    </row>
    <row r="620" spans="2:6" ht="14.4">
      <c r="B620"/>
      <c r="C620"/>
      <c r="D620"/>
      <c r="E620"/>
      <c r="F620"/>
    </row>
    <row r="621" spans="2:6" ht="14.4">
      <c r="B621"/>
      <c r="C621"/>
      <c r="D621"/>
      <c r="E621"/>
      <c r="F621"/>
    </row>
    <row r="622" spans="2:6" ht="14.4">
      <c r="B622"/>
      <c r="C622"/>
      <c r="D622"/>
      <c r="E622"/>
      <c r="F622"/>
    </row>
    <row r="623" spans="2:6" ht="14.4">
      <c r="B623"/>
      <c r="C623"/>
      <c r="D623"/>
      <c r="E623"/>
      <c r="F623"/>
    </row>
    <row r="624" spans="2:6" ht="14.4">
      <c r="B624"/>
      <c r="C624"/>
      <c r="D624"/>
      <c r="E624"/>
      <c r="F624"/>
    </row>
    <row r="625" spans="2:6" ht="14.4">
      <c r="B625"/>
      <c r="C625"/>
      <c r="D625"/>
      <c r="E625"/>
      <c r="F625"/>
    </row>
    <row r="626" spans="2:6" ht="14.4">
      <c r="B626"/>
      <c r="C626"/>
      <c r="D626"/>
      <c r="E626"/>
      <c r="F626"/>
    </row>
    <row r="627" spans="2:6" ht="14.4">
      <c r="B627"/>
      <c r="C627"/>
      <c r="D627"/>
      <c r="E627"/>
      <c r="F627"/>
    </row>
    <row r="628" spans="2:6" ht="14.4">
      <c r="B628"/>
      <c r="C628"/>
      <c r="D628"/>
      <c r="E628"/>
      <c r="F628"/>
    </row>
    <row r="629" spans="2:6" ht="14.4">
      <c r="B629"/>
      <c r="C629"/>
      <c r="D629"/>
      <c r="E629"/>
      <c r="F629"/>
    </row>
    <row r="630" spans="2:6" ht="14.4">
      <c r="B630"/>
      <c r="C630"/>
      <c r="D630"/>
      <c r="E630"/>
      <c r="F630"/>
    </row>
    <row r="631" spans="2:6" ht="14.4">
      <c r="B631"/>
      <c r="C631"/>
      <c r="D631"/>
      <c r="E631"/>
      <c r="F631"/>
    </row>
    <row r="632" spans="2:6" ht="14.4">
      <c r="B632"/>
      <c r="C632"/>
      <c r="D632"/>
      <c r="E632"/>
      <c r="F632"/>
    </row>
    <row r="633" spans="2:6" ht="14.4">
      <c r="B633"/>
      <c r="C633"/>
      <c r="D633"/>
      <c r="E633"/>
      <c r="F633"/>
    </row>
    <row r="634" spans="2:6" ht="14.4">
      <c r="B634"/>
      <c r="C634"/>
      <c r="D634"/>
      <c r="E634"/>
      <c r="F634"/>
    </row>
    <row r="635" spans="2:6" ht="14.4">
      <c r="B635"/>
      <c r="C635"/>
      <c r="D635"/>
      <c r="E635"/>
      <c r="F635"/>
    </row>
    <row r="636" spans="2:6" ht="14.4">
      <c r="B636"/>
      <c r="C636"/>
      <c r="D636"/>
      <c r="E636"/>
      <c r="F636"/>
    </row>
    <row r="637" spans="2:6" ht="14.4">
      <c r="B637"/>
      <c r="C637"/>
      <c r="D637"/>
      <c r="E637"/>
      <c r="F637"/>
    </row>
    <row r="638" spans="2:6" ht="14.4">
      <c r="B638"/>
      <c r="C638"/>
      <c r="D638"/>
      <c r="E638"/>
      <c r="F638"/>
    </row>
    <row r="639" spans="2:6" ht="14.4">
      <c r="B639"/>
      <c r="C639"/>
      <c r="D639"/>
      <c r="E639"/>
      <c r="F639"/>
    </row>
    <row r="640" spans="2:6" ht="14.4">
      <c r="B640"/>
      <c r="C640"/>
      <c r="D640"/>
      <c r="E640"/>
      <c r="F640"/>
    </row>
    <row r="641" spans="2:6" ht="14.4">
      <c r="B641"/>
      <c r="C641"/>
      <c r="D641"/>
      <c r="E641"/>
      <c r="F641"/>
    </row>
    <row r="642" spans="2:6" ht="14.4">
      <c r="B642"/>
      <c r="C642"/>
      <c r="D642"/>
      <c r="E642"/>
      <c r="F642"/>
    </row>
    <row r="643" spans="2:6" ht="14.4">
      <c r="B643"/>
      <c r="C643"/>
      <c r="D643"/>
      <c r="E643"/>
      <c r="F643"/>
    </row>
    <row r="644" spans="2:6" ht="14.4">
      <c r="B644"/>
      <c r="C644"/>
      <c r="D644"/>
      <c r="E644"/>
      <c r="F644"/>
    </row>
    <row r="645" spans="2:6" ht="14.4">
      <c r="B645"/>
      <c r="C645"/>
      <c r="D645"/>
      <c r="E645"/>
      <c r="F645"/>
    </row>
    <row r="646" spans="2:6" ht="14.4">
      <c r="B646"/>
      <c r="C646"/>
      <c r="D646"/>
      <c r="E646"/>
      <c r="F646"/>
    </row>
    <row r="647" spans="2:6" ht="14.4">
      <c r="B647"/>
      <c r="C647"/>
      <c r="D647"/>
      <c r="E647"/>
      <c r="F647"/>
    </row>
    <row r="648" spans="2:6" ht="14.4">
      <c r="B648"/>
      <c r="C648"/>
      <c r="D648"/>
      <c r="E648"/>
      <c r="F648"/>
    </row>
    <row r="649" spans="2:6" ht="14.4">
      <c r="B649"/>
      <c r="C649"/>
      <c r="D649"/>
      <c r="E649"/>
      <c r="F649"/>
    </row>
    <row r="650" spans="2:6" ht="14.4">
      <c r="B650"/>
      <c r="C650"/>
      <c r="D650"/>
      <c r="E650"/>
      <c r="F650"/>
    </row>
    <row r="651" spans="2:6" ht="14.4">
      <c r="B651"/>
      <c r="C651"/>
      <c r="D651"/>
      <c r="E651"/>
      <c r="F651"/>
    </row>
    <row r="652" spans="2:6" ht="14.4">
      <c r="B652"/>
      <c r="C652"/>
      <c r="D652"/>
      <c r="E652"/>
      <c r="F652"/>
    </row>
    <row r="653" spans="2:6" ht="14.4">
      <c r="B653"/>
      <c r="C653"/>
      <c r="D653"/>
      <c r="E653"/>
      <c r="F653"/>
    </row>
    <row r="654" spans="2:6" ht="14.4">
      <c r="B654"/>
      <c r="C654"/>
      <c r="D654"/>
      <c r="E654"/>
      <c r="F654"/>
    </row>
    <row r="655" spans="2:6" ht="14.4">
      <c r="B655"/>
      <c r="C655"/>
      <c r="D655"/>
      <c r="E655"/>
      <c r="F655"/>
    </row>
    <row r="656" spans="2:6" ht="14.4">
      <c r="B656"/>
      <c r="C656"/>
      <c r="D656"/>
      <c r="E656"/>
      <c r="F656"/>
    </row>
    <row r="657" spans="2:6" ht="14.4">
      <c r="B657"/>
      <c r="C657"/>
      <c r="D657"/>
      <c r="E657"/>
      <c r="F657"/>
    </row>
    <row r="658" spans="2:6" ht="14.4">
      <c r="B658"/>
      <c r="C658"/>
      <c r="D658"/>
      <c r="E658"/>
      <c r="F658"/>
    </row>
    <row r="659" spans="2:6" ht="14.4">
      <c r="B659"/>
      <c r="C659"/>
      <c r="D659"/>
      <c r="E659"/>
      <c r="F659"/>
    </row>
    <row r="660" spans="2:6" ht="14.4">
      <c r="B660"/>
      <c r="C660"/>
      <c r="D660"/>
      <c r="E660"/>
      <c r="F660"/>
    </row>
    <row r="661" spans="2:6" ht="14.4">
      <c r="B661"/>
      <c r="C661"/>
      <c r="D661"/>
      <c r="E661"/>
      <c r="F661"/>
    </row>
    <row r="662" spans="2:6" ht="14.4">
      <c r="B662"/>
      <c r="C662"/>
      <c r="D662"/>
      <c r="E662"/>
      <c r="F662"/>
    </row>
    <row r="663" spans="2:6" ht="14.4">
      <c r="B663"/>
      <c r="C663"/>
      <c r="D663"/>
      <c r="E663"/>
      <c r="F663"/>
    </row>
    <row r="664" spans="2:6" ht="14.4">
      <c r="B664"/>
      <c r="C664"/>
      <c r="D664"/>
      <c r="E664"/>
      <c r="F664"/>
    </row>
    <row r="665" spans="2:6" ht="14.4">
      <c r="B665"/>
      <c r="C665"/>
      <c r="D665"/>
      <c r="E665"/>
      <c r="F665"/>
    </row>
    <row r="666" spans="2:6" ht="14.4">
      <c r="B666"/>
      <c r="C666"/>
      <c r="D666"/>
      <c r="E666"/>
      <c r="F666"/>
    </row>
    <row r="667" spans="2:6" ht="14.4">
      <c r="B667"/>
      <c r="C667"/>
      <c r="D667"/>
      <c r="E667"/>
      <c r="F667"/>
    </row>
    <row r="668" spans="2:6" ht="14.4">
      <c r="B668"/>
      <c r="C668"/>
      <c r="D668"/>
      <c r="E668"/>
      <c r="F668"/>
    </row>
    <row r="669" spans="2:6" ht="14.4">
      <c r="B669"/>
      <c r="C669"/>
      <c r="D669"/>
      <c r="E669"/>
      <c r="F669"/>
    </row>
    <row r="670" spans="2:6" ht="14.4">
      <c r="B670"/>
      <c r="C670"/>
      <c r="D670"/>
      <c r="E670"/>
      <c r="F670"/>
    </row>
    <row r="671" spans="2:6" ht="14.4">
      <c r="B671"/>
      <c r="C671"/>
      <c r="D671"/>
      <c r="E671"/>
      <c r="F671"/>
    </row>
    <row r="672" spans="2:6" ht="14.4">
      <c r="B672"/>
      <c r="C672"/>
      <c r="D672"/>
      <c r="E672"/>
      <c r="F672"/>
    </row>
    <row r="673" spans="2:6" ht="14.4">
      <c r="B673"/>
      <c r="C673"/>
      <c r="D673"/>
      <c r="E673"/>
      <c r="F673"/>
    </row>
    <row r="674" spans="2:6" ht="14.4">
      <c r="B674"/>
      <c r="C674"/>
      <c r="D674"/>
      <c r="E674"/>
      <c r="F674"/>
    </row>
    <row r="675" spans="2:6" ht="14.4">
      <c r="B675"/>
      <c r="C675"/>
      <c r="D675"/>
      <c r="E675"/>
      <c r="F675"/>
    </row>
    <row r="676" spans="2:6" ht="14.4">
      <c r="B676"/>
      <c r="C676"/>
      <c r="D676"/>
      <c r="E676"/>
      <c r="F676"/>
    </row>
    <row r="677" spans="2:6" ht="14.4">
      <c r="B677"/>
      <c r="C677"/>
      <c r="D677"/>
      <c r="E677"/>
      <c r="F677"/>
    </row>
    <row r="678" spans="2:6" ht="14.4">
      <c r="B678"/>
      <c r="C678"/>
      <c r="D678"/>
      <c r="E678"/>
      <c r="F678"/>
    </row>
    <row r="679" spans="2:6" ht="14.4">
      <c r="B679"/>
      <c r="C679"/>
      <c r="D679"/>
      <c r="E679"/>
      <c r="F679"/>
    </row>
    <row r="680" spans="2:6" ht="14.4">
      <c r="B680"/>
      <c r="C680"/>
      <c r="D680"/>
      <c r="E680"/>
      <c r="F680"/>
    </row>
    <row r="681" spans="2:6" ht="14.4">
      <c r="B681"/>
      <c r="C681"/>
      <c r="D681"/>
      <c r="E681"/>
      <c r="F681"/>
    </row>
    <row r="682" spans="2:6" ht="14.4">
      <c r="B682"/>
      <c r="C682"/>
      <c r="D682"/>
      <c r="E682"/>
      <c r="F682"/>
    </row>
    <row r="683" spans="2:6" ht="14.4">
      <c r="B683"/>
      <c r="C683"/>
      <c r="D683"/>
      <c r="E683"/>
      <c r="F683"/>
    </row>
    <row r="684" spans="2:6" ht="14.4">
      <c r="B684"/>
      <c r="C684"/>
      <c r="D684"/>
      <c r="E684"/>
      <c r="F684"/>
    </row>
    <row r="685" spans="2:6" ht="14.4">
      <c r="B685"/>
      <c r="C685"/>
      <c r="D685"/>
      <c r="E685"/>
      <c r="F685"/>
    </row>
    <row r="686" spans="2:6" ht="14.4">
      <c r="B686"/>
      <c r="C686"/>
      <c r="D686"/>
      <c r="E686"/>
      <c r="F686"/>
    </row>
    <row r="687" spans="2:6" ht="14.4">
      <c r="B687"/>
      <c r="C687"/>
      <c r="D687"/>
      <c r="E687"/>
      <c r="F687"/>
    </row>
    <row r="688" spans="2:6" ht="14.4">
      <c r="B688"/>
      <c r="C688"/>
      <c r="D688"/>
      <c r="E688"/>
      <c r="F688"/>
    </row>
    <row r="689" spans="2:6" ht="14.4">
      <c r="B689"/>
      <c r="C689"/>
      <c r="D689"/>
      <c r="E689"/>
      <c r="F689"/>
    </row>
    <row r="690" spans="2:6" ht="14.4">
      <c r="B690"/>
      <c r="C690"/>
      <c r="D690"/>
      <c r="E690"/>
      <c r="F690"/>
    </row>
    <row r="691" spans="2:6" ht="14.4">
      <c r="B691"/>
      <c r="C691"/>
      <c r="D691"/>
      <c r="E691"/>
      <c r="F691"/>
    </row>
    <row r="692" spans="2:6" ht="14.4">
      <c r="B692"/>
      <c r="C692"/>
      <c r="D692"/>
      <c r="E692"/>
      <c r="F692"/>
    </row>
    <row r="693" spans="2:6" ht="14.4">
      <c r="B693"/>
      <c r="C693"/>
      <c r="D693"/>
      <c r="E693"/>
      <c r="F693"/>
    </row>
    <row r="694" spans="2:6" ht="14.4">
      <c r="B694"/>
      <c r="C694"/>
      <c r="D694"/>
      <c r="E694"/>
      <c r="F694"/>
    </row>
    <row r="695" spans="2:6" ht="14.4">
      <c r="B695"/>
      <c r="C695"/>
      <c r="D695"/>
      <c r="E695"/>
      <c r="F695"/>
    </row>
    <row r="696" spans="2:6" ht="14.4">
      <c r="B696"/>
      <c r="C696"/>
      <c r="D696"/>
      <c r="E696"/>
      <c r="F696"/>
    </row>
    <row r="697" spans="2:6" ht="14.4">
      <c r="B697"/>
      <c r="C697"/>
      <c r="D697"/>
      <c r="E697"/>
      <c r="F697"/>
    </row>
    <row r="698" spans="2:6" ht="14.4">
      <c r="B698"/>
      <c r="C698"/>
      <c r="D698"/>
      <c r="E698"/>
      <c r="F698"/>
    </row>
    <row r="699" spans="2:6" ht="14.4">
      <c r="B699"/>
      <c r="C699"/>
      <c r="D699"/>
      <c r="E699"/>
      <c r="F699"/>
    </row>
    <row r="700" spans="2:6" ht="14.4">
      <c r="B700"/>
      <c r="C700"/>
      <c r="D700"/>
      <c r="E700"/>
      <c r="F700"/>
    </row>
    <row r="701" spans="2:6" ht="14.4">
      <c r="B701"/>
      <c r="C701"/>
      <c r="D701"/>
      <c r="E701"/>
      <c r="F701"/>
    </row>
    <row r="702" spans="2:6" ht="14.4">
      <c r="B702"/>
      <c r="C702"/>
      <c r="D702"/>
      <c r="E702"/>
      <c r="F702"/>
    </row>
    <row r="703" spans="2:6" ht="14.4">
      <c r="B703"/>
      <c r="C703"/>
      <c r="D703"/>
      <c r="E703"/>
      <c r="F703"/>
    </row>
    <row r="704" spans="2:6" ht="14.4">
      <c r="B704"/>
      <c r="C704"/>
      <c r="D704"/>
      <c r="E704"/>
      <c r="F704"/>
    </row>
    <row r="705" spans="2:6" ht="14.4">
      <c r="B705"/>
      <c r="C705"/>
      <c r="D705"/>
      <c r="E705"/>
      <c r="F705"/>
    </row>
    <row r="706" spans="2:6" ht="14.4">
      <c r="B706"/>
      <c r="C706"/>
      <c r="D706"/>
      <c r="E706"/>
      <c r="F706"/>
    </row>
    <row r="707" spans="2:6" ht="14.4">
      <c r="B707"/>
      <c r="C707"/>
      <c r="D707"/>
      <c r="E707"/>
      <c r="F707"/>
    </row>
    <row r="708" spans="2:6" ht="14.4">
      <c r="B708"/>
      <c r="C708"/>
      <c r="D708"/>
      <c r="E708"/>
      <c r="F708"/>
    </row>
    <row r="709" spans="2:6" ht="14.4">
      <c r="B709"/>
      <c r="C709"/>
      <c r="D709"/>
      <c r="E709"/>
      <c r="F709"/>
    </row>
    <row r="710" spans="2:6" ht="14.4">
      <c r="B710"/>
      <c r="C710"/>
      <c r="D710"/>
      <c r="E710"/>
      <c r="F710"/>
    </row>
    <row r="711" spans="2:6" ht="14.4">
      <c r="B711"/>
      <c r="C711"/>
      <c r="D711"/>
      <c r="E711"/>
      <c r="F711"/>
    </row>
    <row r="712" spans="2:6" ht="14.4">
      <c r="B712"/>
      <c r="C712"/>
      <c r="D712"/>
      <c r="E712"/>
      <c r="F712"/>
    </row>
    <row r="713" spans="2:6" ht="14.4">
      <c r="B713"/>
      <c r="C713"/>
      <c r="D713"/>
      <c r="E713"/>
      <c r="F713"/>
    </row>
    <row r="714" spans="2:6" ht="14.4">
      <c r="B714"/>
      <c r="C714"/>
      <c r="D714"/>
      <c r="E714"/>
      <c r="F714"/>
    </row>
    <row r="715" spans="2:6" ht="14.4">
      <c r="B715"/>
      <c r="C715"/>
      <c r="D715"/>
      <c r="E715"/>
      <c r="F715"/>
    </row>
    <row r="716" spans="2:6" ht="14.4">
      <c r="B716"/>
      <c r="C716"/>
      <c r="D716"/>
      <c r="E716"/>
      <c r="F716"/>
    </row>
    <row r="717" spans="2:6" ht="14.4">
      <c r="B717"/>
      <c r="C717"/>
      <c r="D717"/>
      <c r="E717"/>
      <c r="F717"/>
    </row>
    <row r="718" spans="2:6" ht="14.4">
      <c r="B718"/>
      <c r="C718"/>
      <c r="D718"/>
      <c r="E718"/>
      <c r="F718"/>
    </row>
    <row r="719" spans="2:6" ht="14.4">
      <c r="B719"/>
      <c r="C719"/>
      <c r="D719"/>
      <c r="E719"/>
      <c r="F719"/>
    </row>
    <row r="720" spans="2:6" ht="14.4">
      <c r="B720"/>
      <c r="C720"/>
      <c r="D720"/>
      <c r="E720"/>
      <c r="F720"/>
    </row>
    <row r="721" spans="2:6" ht="14.4">
      <c r="B721"/>
      <c r="C721"/>
      <c r="D721"/>
      <c r="E721"/>
      <c r="F721"/>
    </row>
    <row r="722" spans="2:6" ht="14.4">
      <c r="B722"/>
      <c r="C722"/>
      <c r="D722"/>
      <c r="E722"/>
      <c r="F722"/>
    </row>
    <row r="723" spans="2:6" ht="14.4">
      <c r="B723"/>
      <c r="C723"/>
      <c r="D723"/>
      <c r="E723"/>
      <c r="F723"/>
    </row>
    <row r="724" spans="2:6" ht="14.4">
      <c r="B724"/>
      <c r="C724"/>
      <c r="D724"/>
      <c r="E724"/>
      <c r="F724"/>
    </row>
    <row r="725" spans="2:6" ht="14.4">
      <c r="B725"/>
      <c r="C725"/>
      <c r="D725"/>
      <c r="E725"/>
      <c r="F725"/>
    </row>
    <row r="726" spans="2:6" ht="14.4">
      <c r="B726"/>
      <c r="C726"/>
      <c r="D726"/>
      <c r="E726"/>
      <c r="F726"/>
    </row>
    <row r="727" spans="2:6" ht="14.4">
      <c r="B727"/>
      <c r="C727"/>
      <c r="D727"/>
      <c r="E727"/>
      <c r="F727"/>
    </row>
    <row r="728" spans="2:6" ht="14.4">
      <c r="B728"/>
      <c r="C728"/>
      <c r="D728"/>
      <c r="E728"/>
      <c r="F728"/>
    </row>
    <row r="729" spans="2:6" ht="14.4">
      <c r="B729"/>
      <c r="C729"/>
      <c r="D729"/>
      <c r="E729"/>
      <c r="F729"/>
    </row>
    <row r="730" spans="2:6" ht="14.4">
      <c r="B730"/>
      <c r="C730"/>
      <c r="D730"/>
      <c r="E730"/>
      <c r="F730"/>
    </row>
    <row r="731" spans="2:6" ht="14.4">
      <c r="B731"/>
      <c r="C731"/>
      <c r="D731"/>
      <c r="E731"/>
      <c r="F731"/>
    </row>
    <row r="732" spans="2:6" ht="14.4">
      <c r="B732"/>
      <c r="C732"/>
      <c r="D732"/>
      <c r="E732"/>
      <c r="F732"/>
    </row>
    <row r="733" spans="2:6" ht="14.4">
      <c r="B733"/>
      <c r="C733"/>
      <c r="D733"/>
      <c r="E733"/>
      <c r="F733"/>
    </row>
    <row r="734" spans="2:6" ht="14.4">
      <c r="B734"/>
      <c r="C734"/>
      <c r="D734"/>
      <c r="E734"/>
      <c r="F734"/>
    </row>
    <row r="735" spans="2:6" ht="14.4">
      <c r="B735"/>
      <c r="C735"/>
      <c r="D735"/>
      <c r="E735"/>
      <c r="F735"/>
    </row>
    <row r="736" spans="2:6" ht="14.4">
      <c r="B736"/>
      <c r="C736"/>
      <c r="D736"/>
      <c r="E736"/>
      <c r="F736"/>
    </row>
    <row r="737" spans="2:6" ht="14.4">
      <c r="B737"/>
      <c r="C737"/>
      <c r="D737"/>
      <c r="E737"/>
      <c r="F737"/>
    </row>
    <row r="738" spans="2:6" ht="14.4">
      <c r="B738"/>
      <c r="C738"/>
      <c r="D738"/>
      <c r="E738"/>
      <c r="F738"/>
    </row>
    <row r="739" spans="2:6" ht="14.4">
      <c r="B739"/>
      <c r="C739"/>
      <c r="D739"/>
      <c r="E739"/>
      <c r="F739"/>
    </row>
    <row r="740" spans="2:6" ht="14.4">
      <c r="B740"/>
      <c r="C740"/>
      <c r="D740"/>
      <c r="E740"/>
      <c r="F740"/>
    </row>
    <row r="741" spans="2:6" ht="14.4">
      <c r="B741"/>
      <c r="C741"/>
      <c r="D741"/>
      <c r="E741"/>
      <c r="F741"/>
    </row>
    <row r="742" spans="2:6" ht="14.4">
      <c r="B742"/>
      <c r="C742"/>
      <c r="D742"/>
      <c r="E742"/>
      <c r="F742"/>
    </row>
    <row r="743" spans="2:6" ht="14.4">
      <c r="B743"/>
      <c r="C743"/>
      <c r="D743"/>
      <c r="E743"/>
      <c r="F743"/>
    </row>
    <row r="744" spans="2:6" ht="14.4">
      <c r="B744"/>
      <c r="C744"/>
      <c r="D744"/>
      <c r="E744"/>
      <c r="F744"/>
    </row>
    <row r="745" spans="2:6" ht="14.4">
      <c r="B745"/>
      <c r="C745"/>
      <c r="D745"/>
      <c r="E745"/>
      <c r="F745"/>
    </row>
    <row r="746" spans="2:6" ht="14.4">
      <c r="B746"/>
      <c r="C746"/>
      <c r="D746"/>
      <c r="E746"/>
      <c r="F746"/>
    </row>
    <row r="747" spans="2:6" ht="14.4">
      <c r="B747"/>
      <c r="C747"/>
      <c r="D747"/>
      <c r="E747"/>
      <c r="F747"/>
    </row>
    <row r="748" spans="2:6" ht="14.4">
      <c r="B748"/>
      <c r="C748"/>
      <c r="D748"/>
      <c r="E748"/>
      <c r="F748"/>
    </row>
    <row r="749" spans="2:6" ht="14.4">
      <c r="B749"/>
      <c r="C749"/>
      <c r="D749"/>
      <c r="E749"/>
      <c r="F749"/>
    </row>
    <row r="750" spans="2:6" ht="14.4">
      <c r="B750"/>
      <c r="C750"/>
      <c r="D750"/>
      <c r="E750"/>
      <c r="F750"/>
    </row>
    <row r="751" spans="2:6" ht="14.4">
      <c r="B751"/>
      <c r="C751"/>
      <c r="D751"/>
      <c r="E751"/>
      <c r="F751"/>
    </row>
    <row r="752" spans="2:6" ht="14.4">
      <c r="B752"/>
      <c r="C752"/>
      <c r="D752"/>
      <c r="E752"/>
      <c r="F752"/>
    </row>
    <row r="753" spans="2:6" ht="14.4">
      <c r="B753"/>
      <c r="C753"/>
      <c r="D753"/>
      <c r="E753"/>
      <c r="F753"/>
    </row>
    <row r="754" spans="2:6" ht="14.4">
      <c r="B754"/>
      <c r="C754"/>
      <c r="D754"/>
      <c r="E754"/>
      <c r="F754"/>
    </row>
    <row r="755" spans="2:6" ht="14.4">
      <c r="B755"/>
      <c r="C755"/>
      <c r="D755"/>
      <c r="E755"/>
      <c r="F755"/>
    </row>
    <row r="756" spans="2:6" ht="14.4">
      <c r="B756"/>
      <c r="C756"/>
      <c r="D756"/>
      <c r="E756"/>
      <c r="F756"/>
    </row>
    <row r="757" spans="2:6" ht="14.4">
      <c r="B757"/>
      <c r="C757"/>
      <c r="D757"/>
      <c r="E757"/>
      <c r="F757"/>
    </row>
    <row r="758" spans="2:6" ht="14.4">
      <c r="B758"/>
      <c r="C758"/>
      <c r="D758"/>
      <c r="E758"/>
      <c r="F758"/>
    </row>
    <row r="759" spans="2:6" ht="14.4">
      <c r="B759"/>
      <c r="C759"/>
      <c r="D759"/>
      <c r="E759"/>
      <c r="F759"/>
    </row>
    <row r="760" spans="2:6" ht="14.4">
      <c r="B760"/>
      <c r="C760"/>
      <c r="D760"/>
      <c r="E760"/>
      <c r="F760"/>
    </row>
    <row r="761" spans="2:6" ht="14.4">
      <c r="B761"/>
      <c r="C761"/>
      <c r="D761"/>
      <c r="E761"/>
      <c r="F761"/>
    </row>
    <row r="762" spans="2:6" ht="14.4">
      <c r="B762"/>
      <c r="C762"/>
      <c r="D762"/>
      <c r="E762"/>
      <c r="F762"/>
    </row>
    <row r="763" spans="2:6" ht="14.4">
      <c r="B763"/>
      <c r="C763"/>
      <c r="D763"/>
      <c r="E763"/>
      <c r="F763"/>
    </row>
    <row r="764" spans="2:6" ht="14.4">
      <c r="B764"/>
      <c r="C764"/>
      <c r="D764"/>
      <c r="E764"/>
      <c r="F764"/>
    </row>
    <row r="765" spans="2:6" ht="14.4">
      <c r="B765"/>
      <c r="C765"/>
      <c r="D765"/>
      <c r="E765"/>
      <c r="F765"/>
    </row>
    <row r="766" spans="2:6" ht="14.4">
      <c r="B766"/>
      <c r="C766"/>
      <c r="D766"/>
      <c r="E766"/>
      <c r="F766"/>
    </row>
    <row r="767" spans="2:6" ht="14.4">
      <c r="B767"/>
      <c r="C767"/>
      <c r="D767"/>
      <c r="E767"/>
      <c r="F767"/>
    </row>
    <row r="768" spans="2:6" ht="14.4">
      <c r="B768"/>
      <c r="C768"/>
      <c r="D768"/>
      <c r="E768"/>
      <c r="F768"/>
    </row>
    <row r="769" spans="2:6" ht="14.4">
      <c r="B769"/>
      <c r="C769"/>
      <c r="D769"/>
      <c r="E769"/>
      <c r="F769"/>
    </row>
    <row r="770" spans="2:6" ht="14.4">
      <c r="B770"/>
      <c r="C770"/>
      <c r="D770"/>
      <c r="E770"/>
      <c r="F770"/>
    </row>
    <row r="771" spans="2:6" ht="14.4">
      <c r="B771"/>
      <c r="C771"/>
      <c r="D771"/>
      <c r="E771"/>
      <c r="F771"/>
    </row>
    <row r="772" spans="2:6" ht="14.4">
      <c r="B772"/>
      <c r="C772"/>
      <c r="D772"/>
      <c r="E772"/>
      <c r="F772"/>
    </row>
    <row r="773" spans="2:6" ht="14.4">
      <c r="B773"/>
      <c r="C773"/>
      <c r="D773"/>
      <c r="E773"/>
      <c r="F773"/>
    </row>
    <row r="774" spans="2:6" ht="14.4">
      <c r="B774"/>
      <c r="C774"/>
      <c r="D774"/>
      <c r="E774"/>
      <c r="F774"/>
    </row>
    <row r="775" spans="2:6" ht="14.4">
      <c r="B775"/>
      <c r="C775"/>
      <c r="D775"/>
      <c r="E775"/>
      <c r="F775"/>
    </row>
    <row r="776" spans="2:6" ht="14.4">
      <c r="B776"/>
      <c r="C776"/>
      <c r="D776"/>
      <c r="E776"/>
      <c r="F776"/>
    </row>
    <row r="777" spans="2:6" ht="14.4">
      <c r="B777"/>
      <c r="C777"/>
      <c r="D777"/>
      <c r="E777"/>
      <c r="F777"/>
    </row>
    <row r="778" spans="2:6" ht="14.4">
      <c r="B778"/>
      <c r="C778"/>
      <c r="D778"/>
      <c r="E778"/>
      <c r="F778"/>
    </row>
    <row r="779" spans="2:6" ht="14.4">
      <c r="B779"/>
      <c r="C779"/>
      <c r="D779"/>
      <c r="E779"/>
      <c r="F779"/>
    </row>
    <row r="780" spans="2:6" ht="14.4">
      <c r="B780"/>
      <c r="C780"/>
      <c r="D780"/>
      <c r="E780"/>
      <c r="F780"/>
    </row>
  </sheetData>
  <printOptions horizontalCentered="1"/>
  <pageMargins left="0.25" right="0.25" top="1" bottom="0.75" header="0.05" footer="0.3"/>
  <pageSetup paperSize="9" scale="86" fitToHeight="17" orientation="portrait" r:id="rId2"/>
  <headerFooter>
    <oddHeader>&amp;L&amp;"Roboto,Bold"&amp;14&amp;F&amp;C&amp;"Roboto,Bold"&amp;14&amp;A&amp;R&amp;G</oddHeader>
    <oddFooter>&amp;L&amp;"Roboto,Bold"&amp;14@Excel World 2020. All rights reserved&amp;R&amp;"Roboto,Bold"&amp;14&amp;P - &amp;N</oddFooter>
  </headerFooter>
  <drawing r:id="rId3"/>
  <legacyDrawingHF r:id="rId4"/>
  <extLst>
    <ext xmlns:x14="http://schemas.microsoft.com/office/spreadsheetml/2009/9/main" uri="{A8765BA9-456A-4dab-B4F3-ACF838C121DE}">
      <x14:slicerList>
        <x14:slicer r:id="rId5"/>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7E590-6F4E-4792-81CB-229B75FAE7FB}">
  <sheetPr>
    <tabColor rgb="FFF4A261"/>
    <pageSetUpPr fitToPage="1"/>
  </sheetPr>
  <dimension ref="A1:X68"/>
  <sheetViews>
    <sheetView showGridLines="0" zoomScale="80" zoomScaleNormal="80" workbookViewId="0">
      <pane ySplit="1" topLeftCell="A19" activePane="bottomLeft" state="frozen"/>
      <selection pane="bottomLeft" activeCell="X1" sqref="X1"/>
    </sheetView>
  </sheetViews>
  <sheetFormatPr defaultColWidth="9.21875" defaultRowHeight="13.2"/>
  <cols>
    <col min="1" max="1" width="1.77734375" style="52" customWidth="1"/>
    <col min="2" max="2" width="46.5546875" style="52" bestFit="1" customWidth="1"/>
    <col min="3" max="3" width="11.77734375" style="52" customWidth="1"/>
    <col min="4" max="4" width="26.77734375" style="52" customWidth="1"/>
    <col min="5" max="5" width="14.77734375" style="57" bestFit="1" customWidth="1"/>
    <col min="6" max="7" width="9.21875" style="52"/>
    <col min="8" max="8" width="21" style="52" customWidth="1"/>
    <col min="9" max="9" width="14.77734375" style="52" customWidth="1"/>
    <col min="10" max="10" width="3.77734375" style="52" customWidth="1"/>
    <col min="11" max="12" width="9.21875" style="52"/>
    <col min="13" max="13" width="19.44140625" style="52" hidden="1" customWidth="1"/>
    <col min="14" max="14" width="13" style="52" hidden="1" customWidth="1"/>
    <col min="15" max="22" width="0" style="52" hidden="1" customWidth="1"/>
    <col min="23" max="242" width="9.21875" style="52"/>
    <col min="243" max="243" width="1.77734375" style="52" customWidth="1"/>
    <col min="244" max="244" width="23.21875" style="52" customWidth="1"/>
    <col min="245" max="246" width="11.77734375" style="52" customWidth="1"/>
    <col min="247" max="247" width="12.77734375" style="52" customWidth="1"/>
    <col min="248" max="249" width="9.21875" style="52"/>
    <col min="250" max="250" width="21" style="52" customWidth="1"/>
    <col min="251" max="251" width="1.77734375" style="52" customWidth="1"/>
    <col min="252" max="252" width="3.77734375" style="52" customWidth="1"/>
    <col min="253" max="253" width="9.21875" style="52"/>
    <col min="254" max="254" width="11.77734375" style="52" customWidth="1"/>
    <col min="255" max="498" width="9.21875" style="52"/>
    <col min="499" max="499" width="1.77734375" style="52" customWidth="1"/>
    <col min="500" max="500" width="23.21875" style="52" customWidth="1"/>
    <col min="501" max="502" width="11.77734375" style="52" customWidth="1"/>
    <col min="503" max="503" width="12.77734375" style="52" customWidth="1"/>
    <col min="504" max="505" width="9.21875" style="52"/>
    <col min="506" max="506" width="21" style="52" customWidth="1"/>
    <col min="507" max="507" width="1.77734375" style="52" customWidth="1"/>
    <col min="508" max="508" width="3.77734375" style="52" customWidth="1"/>
    <col min="509" max="509" width="9.21875" style="52"/>
    <col min="510" max="510" width="11.77734375" style="52" customWidth="1"/>
    <col min="511" max="754" width="9.21875" style="52"/>
    <col min="755" max="755" width="1.77734375" style="52" customWidth="1"/>
    <col min="756" max="756" width="23.21875" style="52" customWidth="1"/>
    <col min="757" max="758" width="11.77734375" style="52" customWidth="1"/>
    <col min="759" max="759" width="12.77734375" style="52" customWidth="1"/>
    <col min="760" max="761" width="9.21875" style="52"/>
    <col min="762" max="762" width="21" style="52" customWidth="1"/>
    <col min="763" max="763" width="1.77734375" style="52" customWidth="1"/>
    <col min="764" max="764" width="3.77734375" style="52" customWidth="1"/>
    <col min="765" max="765" width="9.21875" style="52"/>
    <col min="766" max="766" width="11.77734375" style="52" customWidth="1"/>
    <col min="767" max="1010" width="9.21875" style="52"/>
    <col min="1011" max="1011" width="1.77734375" style="52" customWidth="1"/>
    <col min="1012" max="1012" width="23.21875" style="52" customWidth="1"/>
    <col min="1013" max="1014" width="11.77734375" style="52" customWidth="1"/>
    <col min="1015" max="1015" width="12.77734375" style="52" customWidth="1"/>
    <col min="1016" max="1017" width="9.21875" style="52"/>
    <col min="1018" max="1018" width="21" style="52" customWidth="1"/>
    <col min="1019" max="1019" width="1.77734375" style="52" customWidth="1"/>
    <col min="1020" max="1020" width="3.77734375" style="52" customWidth="1"/>
    <col min="1021" max="1021" width="9.21875" style="52"/>
    <col min="1022" max="1022" width="11.77734375" style="52" customWidth="1"/>
    <col min="1023" max="1266" width="9.21875" style="52"/>
    <col min="1267" max="1267" width="1.77734375" style="52" customWidth="1"/>
    <col min="1268" max="1268" width="23.21875" style="52" customWidth="1"/>
    <col min="1269" max="1270" width="11.77734375" style="52" customWidth="1"/>
    <col min="1271" max="1271" width="12.77734375" style="52" customWidth="1"/>
    <col min="1272" max="1273" width="9.21875" style="52"/>
    <col min="1274" max="1274" width="21" style="52" customWidth="1"/>
    <col min="1275" max="1275" width="1.77734375" style="52" customWidth="1"/>
    <col min="1276" max="1276" width="3.77734375" style="52" customWidth="1"/>
    <col min="1277" max="1277" width="9.21875" style="52"/>
    <col min="1278" max="1278" width="11.77734375" style="52" customWidth="1"/>
    <col min="1279" max="1522" width="9.21875" style="52"/>
    <col min="1523" max="1523" width="1.77734375" style="52" customWidth="1"/>
    <col min="1524" max="1524" width="23.21875" style="52" customWidth="1"/>
    <col min="1525" max="1526" width="11.77734375" style="52" customWidth="1"/>
    <col min="1527" max="1527" width="12.77734375" style="52" customWidth="1"/>
    <col min="1528" max="1529" width="9.21875" style="52"/>
    <col min="1530" max="1530" width="21" style="52" customWidth="1"/>
    <col min="1531" max="1531" width="1.77734375" style="52" customWidth="1"/>
    <col min="1532" max="1532" width="3.77734375" style="52" customWidth="1"/>
    <col min="1533" max="1533" width="9.21875" style="52"/>
    <col min="1534" max="1534" width="11.77734375" style="52" customWidth="1"/>
    <col min="1535" max="1778" width="9.21875" style="52"/>
    <col min="1779" max="1779" width="1.77734375" style="52" customWidth="1"/>
    <col min="1780" max="1780" width="23.21875" style="52" customWidth="1"/>
    <col min="1781" max="1782" width="11.77734375" style="52" customWidth="1"/>
    <col min="1783" max="1783" width="12.77734375" style="52" customWidth="1"/>
    <col min="1784" max="1785" width="9.21875" style="52"/>
    <col min="1786" max="1786" width="21" style="52" customWidth="1"/>
    <col min="1787" max="1787" width="1.77734375" style="52" customWidth="1"/>
    <col min="1788" max="1788" width="3.77734375" style="52" customWidth="1"/>
    <col min="1789" max="1789" width="9.21875" style="52"/>
    <col min="1790" max="1790" width="11.77734375" style="52" customWidth="1"/>
    <col min="1791" max="2034" width="9.21875" style="52"/>
    <col min="2035" max="2035" width="1.77734375" style="52" customWidth="1"/>
    <col min="2036" max="2036" width="23.21875" style="52" customWidth="1"/>
    <col min="2037" max="2038" width="11.77734375" style="52" customWidth="1"/>
    <col min="2039" max="2039" width="12.77734375" style="52" customWidth="1"/>
    <col min="2040" max="2041" width="9.21875" style="52"/>
    <col min="2042" max="2042" width="21" style="52" customWidth="1"/>
    <col min="2043" max="2043" width="1.77734375" style="52" customWidth="1"/>
    <col min="2044" max="2044" width="3.77734375" style="52" customWidth="1"/>
    <col min="2045" max="2045" width="9.21875" style="52"/>
    <col min="2046" max="2046" width="11.77734375" style="52" customWidth="1"/>
    <col min="2047" max="2290" width="9.21875" style="52"/>
    <col min="2291" max="2291" width="1.77734375" style="52" customWidth="1"/>
    <col min="2292" max="2292" width="23.21875" style="52" customWidth="1"/>
    <col min="2293" max="2294" width="11.77734375" style="52" customWidth="1"/>
    <col min="2295" max="2295" width="12.77734375" style="52" customWidth="1"/>
    <col min="2296" max="2297" width="9.21875" style="52"/>
    <col min="2298" max="2298" width="21" style="52" customWidth="1"/>
    <col min="2299" max="2299" width="1.77734375" style="52" customWidth="1"/>
    <col min="2300" max="2300" width="3.77734375" style="52" customWidth="1"/>
    <col min="2301" max="2301" width="9.21875" style="52"/>
    <col min="2302" max="2302" width="11.77734375" style="52" customWidth="1"/>
    <col min="2303" max="2546" width="9.21875" style="52"/>
    <col min="2547" max="2547" width="1.77734375" style="52" customWidth="1"/>
    <col min="2548" max="2548" width="23.21875" style="52" customWidth="1"/>
    <col min="2549" max="2550" width="11.77734375" style="52" customWidth="1"/>
    <col min="2551" max="2551" width="12.77734375" style="52" customWidth="1"/>
    <col min="2552" max="2553" width="9.21875" style="52"/>
    <col min="2554" max="2554" width="21" style="52" customWidth="1"/>
    <col min="2555" max="2555" width="1.77734375" style="52" customWidth="1"/>
    <col min="2556" max="2556" width="3.77734375" style="52" customWidth="1"/>
    <col min="2557" max="2557" width="9.21875" style="52"/>
    <col min="2558" max="2558" width="11.77734375" style="52" customWidth="1"/>
    <col min="2559" max="2802" width="9.21875" style="52"/>
    <col min="2803" max="2803" width="1.77734375" style="52" customWidth="1"/>
    <col min="2804" max="2804" width="23.21875" style="52" customWidth="1"/>
    <col min="2805" max="2806" width="11.77734375" style="52" customWidth="1"/>
    <col min="2807" max="2807" width="12.77734375" style="52" customWidth="1"/>
    <col min="2808" max="2809" width="9.21875" style="52"/>
    <col min="2810" max="2810" width="21" style="52" customWidth="1"/>
    <col min="2811" max="2811" width="1.77734375" style="52" customWidth="1"/>
    <col min="2812" max="2812" width="3.77734375" style="52" customWidth="1"/>
    <col min="2813" max="2813" width="9.21875" style="52"/>
    <col min="2814" max="2814" width="11.77734375" style="52" customWidth="1"/>
    <col min="2815" max="3058" width="9.21875" style="52"/>
    <col min="3059" max="3059" width="1.77734375" style="52" customWidth="1"/>
    <col min="3060" max="3060" width="23.21875" style="52" customWidth="1"/>
    <col min="3061" max="3062" width="11.77734375" style="52" customWidth="1"/>
    <col min="3063" max="3063" width="12.77734375" style="52" customWidth="1"/>
    <col min="3064" max="3065" width="9.21875" style="52"/>
    <col min="3066" max="3066" width="21" style="52" customWidth="1"/>
    <col min="3067" max="3067" width="1.77734375" style="52" customWidth="1"/>
    <col min="3068" max="3068" width="3.77734375" style="52" customWidth="1"/>
    <col min="3069" max="3069" width="9.21875" style="52"/>
    <col min="3070" max="3070" width="11.77734375" style="52" customWidth="1"/>
    <col min="3071" max="3314" width="9.21875" style="52"/>
    <col min="3315" max="3315" width="1.77734375" style="52" customWidth="1"/>
    <col min="3316" max="3316" width="23.21875" style="52" customWidth="1"/>
    <col min="3317" max="3318" width="11.77734375" style="52" customWidth="1"/>
    <col min="3319" max="3319" width="12.77734375" style="52" customWidth="1"/>
    <col min="3320" max="3321" width="9.21875" style="52"/>
    <col min="3322" max="3322" width="21" style="52" customWidth="1"/>
    <col min="3323" max="3323" width="1.77734375" style="52" customWidth="1"/>
    <col min="3324" max="3324" width="3.77734375" style="52" customWidth="1"/>
    <col min="3325" max="3325" width="9.21875" style="52"/>
    <col min="3326" max="3326" width="11.77734375" style="52" customWidth="1"/>
    <col min="3327" max="3570" width="9.21875" style="52"/>
    <col min="3571" max="3571" width="1.77734375" style="52" customWidth="1"/>
    <col min="3572" max="3572" width="23.21875" style="52" customWidth="1"/>
    <col min="3573" max="3574" width="11.77734375" style="52" customWidth="1"/>
    <col min="3575" max="3575" width="12.77734375" style="52" customWidth="1"/>
    <col min="3576" max="3577" width="9.21875" style="52"/>
    <col min="3578" max="3578" width="21" style="52" customWidth="1"/>
    <col min="3579" max="3579" width="1.77734375" style="52" customWidth="1"/>
    <col min="3580" max="3580" width="3.77734375" style="52" customWidth="1"/>
    <col min="3581" max="3581" width="9.21875" style="52"/>
    <col min="3582" max="3582" width="11.77734375" style="52" customWidth="1"/>
    <col min="3583" max="3826" width="9.21875" style="52"/>
    <col min="3827" max="3827" width="1.77734375" style="52" customWidth="1"/>
    <col min="3828" max="3828" width="23.21875" style="52" customWidth="1"/>
    <col min="3829" max="3830" width="11.77734375" style="52" customWidth="1"/>
    <col min="3831" max="3831" width="12.77734375" style="52" customWidth="1"/>
    <col min="3832" max="3833" width="9.21875" style="52"/>
    <col min="3834" max="3834" width="21" style="52" customWidth="1"/>
    <col min="3835" max="3835" width="1.77734375" style="52" customWidth="1"/>
    <col min="3836" max="3836" width="3.77734375" style="52" customWidth="1"/>
    <col min="3837" max="3837" width="9.21875" style="52"/>
    <col min="3838" max="3838" width="11.77734375" style="52" customWidth="1"/>
    <col min="3839" max="4082" width="9.21875" style="52"/>
    <col min="4083" max="4083" width="1.77734375" style="52" customWidth="1"/>
    <col min="4084" max="4084" width="23.21875" style="52" customWidth="1"/>
    <col min="4085" max="4086" width="11.77734375" style="52" customWidth="1"/>
    <col min="4087" max="4087" width="12.77734375" style="52" customWidth="1"/>
    <col min="4088" max="4089" width="9.21875" style="52"/>
    <col min="4090" max="4090" width="21" style="52" customWidth="1"/>
    <col min="4091" max="4091" width="1.77734375" style="52" customWidth="1"/>
    <col min="4092" max="4092" width="3.77734375" style="52" customWidth="1"/>
    <col min="4093" max="4093" width="9.21875" style="52"/>
    <col min="4094" max="4094" width="11.77734375" style="52" customWidth="1"/>
    <col min="4095" max="4338" width="9.21875" style="52"/>
    <col min="4339" max="4339" width="1.77734375" style="52" customWidth="1"/>
    <col min="4340" max="4340" width="23.21875" style="52" customWidth="1"/>
    <col min="4341" max="4342" width="11.77734375" style="52" customWidth="1"/>
    <col min="4343" max="4343" width="12.77734375" style="52" customWidth="1"/>
    <col min="4344" max="4345" width="9.21875" style="52"/>
    <col min="4346" max="4346" width="21" style="52" customWidth="1"/>
    <col min="4347" max="4347" width="1.77734375" style="52" customWidth="1"/>
    <col min="4348" max="4348" width="3.77734375" style="52" customWidth="1"/>
    <col min="4349" max="4349" width="9.21875" style="52"/>
    <col min="4350" max="4350" width="11.77734375" style="52" customWidth="1"/>
    <col min="4351" max="4594" width="9.21875" style="52"/>
    <col min="4595" max="4595" width="1.77734375" style="52" customWidth="1"/>
    <col min="4596" max="4596" width="23.21875" style="52" customWidth="1"/>
    <col min="4597" max="4598" width="11.77734375" style="52" customWidth="1"/>
    <col min="4599" max="4599" width="12.77734375" style="52" customWidth="1"/>
    <col min="4600" max="4601" width="9.21875" style="52"/>
    <col min="4602" max="4602" width="21" style="52" customWidth="1"/>
    <col min="4603" max="4603" width="1.77734375" style="52" customWidth="1"/>
    <col min="4604" max="4604" width="3.77734375" style="52" customWidth="1"/>
    <col min="4605" max="4605" width="9.21875" style="52"/>
    <col min="4606" max="4606" width="11.77734375" style="52" customWidth="1"/>
    <col min="4607" max="4850" width="9.21875" style="52"/>
    <col min="4851" max="4851" width="1.77734375" style="52" customWidth="1"/>
    <col min="4852" max="4852" width="23.21875" style="52" customWidth="1"/>
    <col min="4853" max="4854" width="11.77734375" style="52" customWidth="1"/>
    <col min="4855" max="4855" width="12.77734375" style="52" customWidth="1"/>
    <col min="4856" max="4857" width="9.21875" style="52"/>
    <col min="4858" max="4858" width="21" style="52" customWidth="1"/>
    <col min="4859" max="4859" width="1.77734375" style="52" customWidth="1"/>
    <col min="4860" max="4860" width="3.77734375" style="52" customWidth="1"/>
    <col min="4861" max="4861" width="9.21875" style="52"/>
    <col min="4862" max="4862" width="11.77734375" style="52" customWidth="1"/>
    <col min="4863" max="5106" width="9.21875" style="52"/>
    <col min="5107" max="5107" width="1.77734375" style="52" customWidth="1"/>
    <col min="5108" max="5108" width="23.21875" style="52" customWidth="1"/>
    <col min="5109" max="5110" width="11.77734375" style="52" customWidth="1"/>
    <col min="5111" max="5111" width="12.77734375" style="52" customWidth="1"/>
    <col min="5112" max="5113" width="9.21875" style="52"/>
    <col min="5114" max="5114" width="21" style="52" customWidth="1"/>
    <col min="5115" max="5115" width="1.77734375" style="52" customWidth="1"/>
    <col min="5116" max="5116" width="3.77734375" style="52" customWidth="1"/>
    <col min="5117" max="5117" width="9.21875" style="52"/>
    <col min="5118" max="5118" width="11.77734375" style="52" customWidth="1"/>
    <col min="5119" max="5362" width="9.21875" style="52"/>
    <col min="5363" max="5363" width="1.77734375" style="52" customWidth="1"/>
    <col min="5364" max="5364" width="23.21875" style="52" customWidth="1"/>
    <col min="5365" max="5366" width="11.77734375" style="52" customWidth="1"/>
    <col min="5367" max="5367" width="12.77734375" style="52" customWidth="1"/>
    <col min="5368" max="5369" width="9.21875" style="52"/>
    <col min="5370" max="5370" width="21" style="52" customWidth="1"/>
    <col min="5371" max="5371" width="1.77734375" style="52" customWidth="1"/>
    <col min="5372" max="5372" width="3.77734375" style="52" customWidth="1"/>
    <col min="5373" max="5373" width="9.21875" style="52"/>
    <col min="5374" max="5374" width="11.77734375" style="52" customWidth="1"/>
    <col min="5375" max="5618" width="9.21875" style="52"/>
    <col min="5619" max="5619" width="1.77734375" style="52" customWidth="1"/>
    <col min="5620" max="5620" width="23.21875" style="52" customWidth="1"/>
    <col min="5621" max="5622" width="11.77734375" style="52" customWidth="1"/>
    <col min="5623" max="5623" width="12.77734375" style="52" customWidth="1"/>
    <col min="5624" max="5625" width="9.21875" style="52"/>
    <col min="5626" max="5626" width="21" style="52" customWidth="1"/>
    <col min="5627" max="5627" width="1.77734375" style="52" customWidth="1"/>
    <col min="5628" max="5628" width="3.77734375" style="52" customWidth="1"/>
    <col min="5629" max="5629" width="9.21875" style="52"/>
    <col min="5630" max="5630" width="11.77734375" style="52" customWidth="1"/>
    <col min="5631" max="5874" width="9.21875" style="52"/>
    <col min="5875" max="5875" width="1.77734375" style="52" customWidth="1"/>
    <col min="5876" max="5876" width="23.21875" style="52" customWidth="1"/>
    <col min="5877" max="5878" width="11.77734375" style="52" customWidth="1"/>
    <col min="5879" max="5879" width="12.77734375" style="52" customWidth="1"/>
    <col min="5880" max="5881" width="9.21875" style="52"/>
    <col min="5882" max="5882" width="21" style="52" customWidth="1"/>
    <col min="5883" max="5883" width="1.77734375" style="52" customWidth="1"/>
    <col min="5884" max="5884" width="3.77734375" style="52" customWidth="1"/>
    <col min="5885" max="5885" width="9.21875" style="52"/>
    <col min="5886" max="5886" width="11.77734375" style="52" customWidth="1"/>
    <col min="5887" max="6130" width="9.21875" style="52"/>
    <col min="6131" max="6131" width="1.77734375" style="52" customWidth="1"/>
    <col min="6132" max="6132" width="23.21875" style="52" customWidth="1"/>
    <col min="6133" max="6134" width="11.77734375" style="52" customWidth="1"/>
    <col min="6135" max="6135" width="12.77734375" style="52" customWidth="1"/>
    <col min="6136" max="6137" width="9.21875" style="52"/>
    <col min="6138" max="6138" width="21" style="52" customWidth="1"/>
    <col min="6139" max="6139" width="1.77734375" style="52" customWidth="1"/>
    <col min="6140" max="6140" width="3.77734375" style="52" customWidth="1"/>
    <col min="6141" max="6141" width="9.21875" style="52"/>
    <col min="6142" max="6142" width="11.77734375" style="52" customWidth="1"/>
    <col min="6143" max="6386" width="9.21875" style="52"/>
    <col min="6387" max="6387" width="1.77734375" style="52" customWidth="1"/>
    <col min="6388" max="6388" width="23.21875" style="52" customWidth="1"/>
    <col min="6389" max="6390" width="11.77734375" style="52" customWidth="1"/>
    <col min="6391" max="6391" width="12.77734375" style="52" customWidth="1"/>
    <col min="6392" max="6393" width="9.21875" style="52"/>
    <col min="6394" max="6394" width="21" style="52" customWidth="1"/>
    <col min="6395" max="6395" width="1.77734375" style="52" customWidth="1"/>
    <col min="6396" max="6396" width="3.77734375" style="52" customWidth="1"/>
    <col min="6397" max="6397" width="9.21875" style="52"/>
    <col min="6398" max="6398" width="11.77734375" style="52" customWidth="1"/>
    <col min="6399" max="6642" width="9.21875" style="52"/>
    <col min="6643" max="6643" width="1.77734375" style="52" customWidth="1"/>
    <col min="6644" max="6644" width="23.21875" style="52" customWidth="1"/>
    <col min="6645" max="6646" width="11.77734375" style="52" customWidth="1"/>
    <col min="6647" max="6647" width="12.77734375" style="52" customWidth="1"/>
    <col min="6648" max="6649" width="9.21875" style="52"/>
    <col min="6650" max="6650" width="21" style="52" customWidth="1"/>
    <col min="6651" max="6651" width="1.77734375" style="52" customWidth="1"/>
    <col min="6652" max="6652" width="3.77734375" style="52" customWidth="1"/>
    <col min="6653" max="6653" width="9.21875" style="52"/>
    <col min="6654" max="6654" width="11.77734375" style="52" customWidth="1"/>
    <col min="6655" max="6898" width="9.21875" style="52"/>
    <col min="6899" max="6899" width="1.77734375" style="52" customWidth="1"/>
    <col min="6900" max="6900" width="23.21875" style="52" customWidth="1"/>
    <col min="6901" max="6902" width="11.77734375" style="52" customWidth="1"/>
    <col min="6903" max="6903" width="12.77734375" style="52" customWidth="1"/>
    <col min="6904" max="6905" width="9.21875" style="52"/>
    <col min="6906" max="6906" width="21" style="52" customWidth="1"/>
    <col min="6907" max="6907" width="1.77734375" style="52" customWidth="1"/>
    <col min="6908" max="6908" width="3.77734375" style="52" customWidth="1"/>
    <col min="6909" max="6909" width="9.21875" style="52"/>
    <col min="6910" max="6910" width="11.77734375" style="52" customWidth="1"/>
    <col min="6911" max="7154" width="9.21875" style="52"/>
    <col min="7155" max="7155" width="1.77734375" style="52" customWidth="1"/>
    <col min="7156" max="7156" width="23.21875" style="52" customWidth="1"/>
    <col min="7157" max="7158" width="11.77734375" style="52" customWidth="1"/>
    <col min="7159" max="7159" width="12.77734375" style="52" customWidth="1"/>
    <col min="7160" max="7161" width="9.21875" style="52"/>
    <col min="7162" max="7162" width="21" style="52" customWidth="1"/>
    <col min="7163" max="7163" width="1.77734375" style="52" customWidth="1"/>
    <col min="7164" max="7164" width="3.77734375" style="52" customWidth="1"/>
    <col min="7165" max="7165" width="9.21875" style="52"/>
    <col min="7166" max="7166" width="11.77734375" style="52" customWidth="1"/>
    <col min="7167" max="7410" width="9.21875" style="52"/>
    <col min="7411" max="7411" width="1.77734375" style="52" customWidth="1"/>
    <col min="7412" max="7412" width="23.21875" style="52" customWidth="1"/>
    <col min="7413" max="7414" width="11.77734375" style="52" customWidth="1"/>
    <col min="7415" max="7415" width="12.77734375" style="52" customWidth="1"/>
    <col min="7416" max="7417" width="9.21875" style="52"/>
    <col min="7418" max="7418" width="21" style="52" customWidth="1"/>
    <col min="7419" max="7419" width="1.77734375" style="52" customWidth="1"/>
    <col min="7420" max="7420" width="3.77734375" style="52" customWidth="1"/>
    <col min="7421" max="7421" width="9.21875" style="52"/>
    <col min="7422" max="7422" width="11.77734375" style="52" customWidth="1"/>
    <col min="7423" max="7666" width="9.21875" style="52"/>
    <col min="7667" max="7667" width="1.77734375" style="52" customWidth="1"/>
    <col min="7668" max="7668" width="23.21875" style="52" customWidth="1"/>
    <col min="7669" max="7670" width="11.77734375" style="52" customWidth="1"/>
    <col min="7671" max="7671" width="12.77734375" style="52" customWidth="1"/>
    <col min="7672" max="7673" width="9.21875" style="52"/>
    <col min="7674" max="7674" width="21" style="52" customWidth="1"/>
    <col min="7675" max="7675" width="1.77734375" style="52" customWidth="1"/>
    <col min="7676" max="7676" width="3.77734375" style="52" customWidth="1"/>
    <col min="7677" max="7677" width="9.21875" style="52"/>
    <col min="7678" max="7678" width="11.77734375" style="52" customWidth="1"/>
    <col min="7679" max="7922" width="9.21875" style="52"/>
    <col min="7923" max="7923" width="1.77734375" style="52" customWidth="1"/>
    <col min="7924" max="7924" width="23.21875" style="52" customWidth="1"/>
    <col min="7925" max="7926" width="11.77734375" style="52" customWidth="1"/>
    <col min="7927" max="7927" width="12.77734375" style="52" customWidth="1"/>
    <col min="7928" max="7929" width="9.21875" style="52"/>
    <col min="7930" max="7930" width="21" style="52" customWidth="1"/>
    <col min="7931" max="7931" width="1.77734375" style="52" customWidth="1"/>
    <col min="7932" max="7932" width="3.77734375" style="52" customWidth="1"/>
    <col min="7933" max="7933" width="9.21875" style="52"/>
    <col min="7934" max="7934" width="11.77734375" style="52" customWidth="1"/>
    <col min="7935" max="8178" width="9.21875" style="52"/>
    <col min="8179" max="8179" width="1.77734375" style="52" customWidth="1"/>
    <col min="8180" max="8180" width="23.21875" style="52" customWidth="1"/>
    <col min="8181" max="8182" width="11.77734375" style="52" customWidth="1"/>
    <col min="8183" max="8183" width="12.77734375" style="52" customWidth="1"/>
    <col min="8184" max="8185" width="9.21875" style="52"/>
    <col min="8186" max="8186" width="21" style="52" customWidth="1"/>
    <col min="8187" max="8187" width="1.77734375" style="52" customWidth="1"/>
    <col min="8188" max="8188" width="3.77734375" style="52" customWidth="1"/>
    <col min="8189" max="8189" width="9.21875" style="52"/>
    <col min="8190" max="8190" width="11.77734375" style="52" customWidth="1"/>
    <col min="8191" max="8434" width="9.21875" style="52"/>
    <col min="8435" max="8435" width="1.77734375" style="52" customWidth="1"/>
    <col min="8436" max="8436" width="23.21875" style="52" customWidth="1"/>
    <col min="8437" max="8438" width="11.77734375" style="52" customWidth="1"/>
    <col min="8439" max="8439" width="12.77734375" style="52" customWidth="1"/>
    <col min="8440" max="8441" width="9.21875" style="52"/>
    <col min="8442" max="8442" width="21" style="52" customWidth="1"/>
    <col min="8443" max="8443" width="1.77734375" style="52" customWidth="1"/>
    <col min="8444" max="8444" width="3.77734375" style="52" customWidth="1"/>
    <col min="8445" max="8445" width="9.21875" style="52"/>
    <col min="8446" max="8446" width="11.77734375" style="52" customWidth="1"/>
    <col min="8447" max="8690" width="9.21875" style="52"/>
    <col min="8691" max="8691" width="1.77734375" style="52" customWidth="1"/>
    <col min="8692" max="8692" width="23.21875" style="52" customWidth="1"/>
    <col min="8693" max="8694" width="11.77734375" style="52" customWidth="1"/>
    <col min="8695" max="8695" width="12.77734375" style="52" customWidth="1"/>
    <col min="8696" max="8697" width="9.21875" style="52"/>
    <col min="8698" max="8698" width="21" style="52" customWidth="1"/>
    <col min="8699" max="8699" width="1.77734375" style="52" customWidth="1"/>
    <col min="8700" max="8700" width="3.77734375" style="52" customWidth="1"/>
    <col min="8701" max="8701" width="9.21875" style="52"/>
    <col min="8702" max="8702" width="11.77734375" style="52" customWidth="1"/>
    <col min="8703" max="8946" width="9.21875" style="52"/>
    <col min="8947" max="8947" width="1.77734375" style="52" customWidth="1"/>
    <col min="8948" max="8948" width="23.21875" style="52" customWidth="1"/>
    <col min="8949" max="8950" width="11.77734375" style="52" customWidth="1"/>
    <col min="8951" max="8951" width="12.77734375" style="52" customWidth="1"/>
    <col min="8952" max="8953" width="9.21875" style="52"/>
    <col min="8954" max="8954" width="21" style="52" customWidth="1"/>
    <col min="8955" max="8955" width="1.77734375" style="52" customWidth="1"/>
    <col min="8956" max="8956" width="3.77734375" style="52" customWidth="1"/>
    <col min="8957" max="8957" width="9.21875" style="52"/>
    <col min="8958" max="8958" width="11.77734375" style="52" customWidth="1"/>
    <col min="8959" max="9202" width="9.21875" style="52"/>
    <col min="9203" max="9203" width="1.77734375" style="52" customWidth="1"/>
    <col min="9204" max="9204" width="23.21875" style="52" customWidth="1"/>
    <col min="9205" max="9206" width="11.77734375" style="52" customWidth="1"/>
    <col min="9207" max="9207" width="12.77734375" style="52" customWidth="1"/>
    <col min="9208" max="9209" width="9.21875" style="52"/>
    <col min="9210" max="9210" width="21" style="52" customWidth="1"/>
    <col min="9211" max="9211" width="1.77734375" style="52" customWidth="1"/>
    <col min="9212" max="9212" width="3.77734375" style="52" customWidth="1"/>
    <col min="9213" max="9213" width="9.21875" style="52"/>
    <col min="9214" max="9214" width="11.77734375" style="52" customWidth="1"/>
    <col min="9215" max="9458" width="9.21875" style="52"/>
    <col min="9459" max="9459" width="1.77734375" style="52" customWidth="1"/>
    <col min="9460" max="9460" width="23.21875" style="52" customWidth="1"/>
    <col min="9461" max="9462" width="11.77734375" style="52" customWidth="1"/>
    <col min="9463" max="9463" width="12.77734375" style="52" customWidth="1"/>
    <col min="9464" max="9465" width="9.21875" style="52"/>
    <col min="9466" max="9466" width="21" style="52" customWidth="1"/>
    <col min="9467" max="9467" width="1.77734375" style="52" customWidth="1"/>
    <col min="9468" max="9468" width="3.77734375" style="52" customWidth="1"/>
    <col min="9469" max="9469" width="9.21875" style="52"/>
    <col min="9470" max="9470" width="11.77734375" style="52" customWidth="1"/>
    <col min="9471" max="9714" width="9.21875" style="52"/>
    <col min="9715" max="9715" width="1.77734375" style="52" customWidth="1"/>
    <col min="9716" max="9716" width="23.21875" style="52" customWidth="1"/>
    <col min="9717" max="9718" width="11.77734375" style="52" customWidth="1"/>
    <col min="9719" max="9719" width="12.77734375" style="52" customWidth="1"/>
    <col min="9720" max="9721" width="9.21875" style="52"/>
    <col min="9722" max="9722" width="21" style="52" customWidth="1"/>
    <col min="9723" max="9723" width="1.77734375" style="52" customWidth="1"/>
    <col min="9724" max="9724" width="3.77734375" style="52" customWidth="1"/>
    <col min="9725" max="9725" width="9.21875" style="52"/>
    <col min="9726" max="9726" width="11.77734375" style="52" customWidth="1"/>
    <col min="9727" max="9970" width="9.21875" style="52"/>
    <col min="9971" max="9971" width="1.77734375" style="52" customWidth="1"/>
    <col min="9972" max="9972" width="23.21875" style="52" customWidth="1"/>
    <col min="9973" max="9974" width="11.77734375" style="52" customWidth="1"/>
    <col min="9975" max="9975" width="12.77734375" style="52" customWidth="1"/>
    <col min="9976" max="9977" width="9.21875" style="52"/>
    <col min="9978" max="9978" width="21" style="52" customWidth="1"/>
    <col min="9979" max="9979" width="1.77734375" style="52" customWidth="1"/>
    <col min="9980" max="9980" width="3.77734375" style="52" customWidth="1"/>
    <col min="9981" max="9981" width="9.21875" style="52"/>
    <col min="9982" max="9982" width="11.77734375" style="52" customWidth="1"/>
    <col min="9983" max="10226" width="9.21875" style="52"/>
    <col min="10227" max="10227" width="1.77734375" style="52" customWidth="1"/>
    <col min="10228" max="10228" width="23.21875" style="52" customWidth="1"/>
    <col min="10229" max="10230" width="11.77734375" style="52" customWidth="1"/>
    <col min="10231" max="10231" width="12.77734375" style="52" customWidth="1"/>
    <col min="10232" max="10233" width="9.21875" style="52"/>
    <col min="10234" max="10234" width="21" style="52" customWidth="1"/>
    <col min="10235" max="10235" width="1.77734375" style="52" customWidth="1"/>
    <col min="10236" max="10236" width="3.77734375" style="52" customWidth="1"/>
    <col min="10237" max="10237" width="9.21875" style="52"/>
    <col min="10238" max="10238" width="11.77734375" style="52" customWidth="1"/>
    <col min="10239" max="10482" width="9.21875" style="52"/>
    <col min="10483" max="10483" width="1.77734375" style="52" customWidth="1"/>
    <col min="10484" max="10484" width="23.21875" style="52" customWidth="1"/>
    <col min="10485" max="10486" width="11.77734375" style="52" customWidth="1"/>
    <col min="10487" max="10487" width="12.77734375" style="52" customWidth="1"/>
    <col min="10488" max="10489" width="9.21875" style="52"/>
    <col min="10490" max="10490" width="21" style="52" customWidth="1"/>
    <col min="10491" max="10491" width="1.77734375" style="52" customWidth="1"/>
    <col min="10492" max="10492" width="3.77734375" style="52" customWidth="1"/>
    <col min="10493" max="10493" width="9.21875" style="52"/>
    <col min="10494" max="10494" width="11.77734375" style="52" customWidth="1"/>
    <col min="10495" max="10738" width="9.21875" style="52"/>
    <col min="10739" max="10739" width="1.77734375" style="52" customWidth="1"/>
    <col min="10740" max="10740" width="23.21875" style="52" customWidth="1"/>
    <col min="10741" max="10742" width="11.77734375" style="52" customWidth="1"/>
    <col min="10743" max="10743" width="12.77734375" style="52" customWidth="1"/>
    <col min="10744" max="10745" width="9.21875" style="52"/>
    <col min="10746" max="10746" width="21" style="52" customWidth="1"/>
    <col min="10747" max="10747" width="1.77734375" style="52" customWidth="1"/>
    <col min="10748" max="10748" width="3.77734375" style="52" customWidth="1"/>
    <col min="10749" max="10749" width="9.21875" style="52"/>
    <col min="10750" max="10750" width="11.77734375" style="52" customWidth="1"/>
    <col min="10751" max="10994" width="9.21875" style="52"/>
    <col min="10995" max="10995" width="1.77734375" style="52" customWidth="1"/>
    <col min="10996" max="10996" width="23.21875" style="52" customWidth="1"/>
    <col min="10997" max="10998" width="11.77734375" style="52" customWidth="1"/>
    <col min="10999" max="10999" width="12.77734375" style="52" customWidth="1"/>
    <col min="11000" max="11001" width="9.21875" style="52"/>
    <col min="11002" max="11002" width="21" style="52" customWidth="1"/>
    <col min="11003" max="11003" width="1.77734375" style="52" customWidth="1"/>
    <col min="11004" max="11004" width="3.77734375" style="52" customWidth="1"/>
    <col min="11005" max="11005" width="9.21875" style="52"/>
    <col min="11006" max="11006" width="11.77734375" style="52" customWidth="1"/>
    <col min="11007" max="11250" width="9.21875" style="52"/>
    <col min="11251" max="11251" width="1.77734375" style="52" customWidth="1"/>
    <col min="11252" max="11252" width="23.21875" style="52" customWidth="1"/>
    <col min="11253" max="11254" width="11.77734375" style="52" customWidth="1"/>
    <col min="11255" max="11255" width="12.77734375" style="52" customWidth="1"/>
    <col min="11256" max="11257" width="9.21875" style="52"/>
    <col min="11258" max="11258" width="21" style="52" customWidth="1"/>
    <col min="11259" max="11259" width="1.77734375" style="52" customWidth="1"/>
    <col min="11260" max="11260" width="3.77734375" style="52" customWidth="1"/>
    <col min="11261" max="11261" width="9.21875" style="52"/>
    <col min="11262" max="11262" width="11.77734375" style="52" customWidth="1"/>
    <col min="11263" max="11506" width="9.21875" style="52"/>
    <col min="11507" max="11507" width="1.77734375" style="52" customWidth="1"/>
    <col min="11508" max="11508" width="23.21875" style="52" customWidth="1"/>
    <col min="11509" max="11510" width="11.77734375" style="52" customWidth="1"/>
    <col min="11511" max="11511" width="12.77734375" style="52" customWidth="1"/>
    <col min="11512" max="11513" width="9.21875" style="52"/>
    <col min="11514" max="11514" width="21" style="52" customWidth="1"/>
    <col min="11515" max="11515" width="1.77734375" style="52" customWidth="1"/>
    <col min="11516" max="11516" width="3.77734375" style="52" customWidth="1"/>
    <col min="11517" max="11517" width="9.21875" style="52"/>
    <col min="11518" max="11518" width="11.77734375" style="52" customWidth="1"/>
    <col min="11519" max="11762" width="9.21875" style="52"/>
    <col min="11763" max="11763" width="1.77734375" style="52" customWidth="1"/>
    <col min="11764" max="11764" width="23.21875" style="52" customWidth="1"/>
    <col min="11765" max="11766" width="11.77734375" style="52" customWidth="1"/>
    <col min="11767" max="11767" width="12.77734375" style="52" customWidth="1"/>
    <col min="11768" max="11769" width="9.21875" style="52"/>
    <col min="11770" max="11770" width="21" style="52" customWidth="1"/>
    <col min="11771" max="11771" width="1.77734375" style="52" customWidth="1"/>
    <col min="11772" max="11772" width="3.77734375" style="52" customWidth="1"/>
    <col min="11773" max="11773" width="9.21875" style="52"/>
    <col min="11774" max="11774" width="11.77734375" style="52" customWidth="1"/>
    <col min="11775" max="12018" width="9.21875" style="52"/>
    <col min="12019" max="12019" width="1.77734375" style="52" customWidth="1"/>
    <col min="12020" max="12020" width="23.21875" style="52" customWidth="1"/>
    <col min="12021" max="12022" width="11.77734375" style="52" customWidth="1"/>
    <col min="12023" max="12023" width="12.77734375" style="52" customWidth="1"/>
    <col min="12024" max="12025" width="9.21875" style="52"/>
    <col min="12026" max="12026" width="21" style="52" customWidth="1"/>
    <col min="12027" max="12027" width="1.77734375" style="52" customWidth="1"/>
    <col min="12028" max="12028" width="3.77734375" style="52" customWidth="1"/>
    <col min="12029" max="12029" width="9.21875" style="52"/>
    <col min="12030" max="12030" width="11.77734375" style="52" customWidth="1"/>
    <col min="12031" max="12274" width="9.21875" style="52"/>
    <col min="12275" max="12275" width="1.77734375" style="52" customWidth="1"/>
    <col min="12276" max="12276" width="23.21875" style="52" customWidth="1"/>
    <col min="12277" max="12278" width="11.77734375" style="52" customWidth="1"/>
    <col min="12279" max="12279" width="12.77734375" style="52" customWidth="1"/>
    <col min="12280" max="12281" width="9.21875" style="52"/>
    <col min="12282" max="12282" width="21" style="52" customWidth="1"/>
    <col min="12283" max="12283" width="1.77734375" style="52" customWidth="1"/>
    <col min="12284" max="12284" width="3.77734375" style="52" customWidth="1"/>
    <col min="12285" max="12285" width="9.21875" style="52"/>
    <col min="12286" max="12286" width="11.77734375" style="52" customWidth="1"/>
    <col min="12287" max="12530" width="9.21875" style="52"/>
    <col min="12531" max="12531" width="1.77734375" style="52" customWidth="1"/>
    <col min="12532" max="12532" width="23.21875" style="52" customWidth="1"/>
    <col min="12533" max="12534" width="11.77734375" style="52" customWidth="1"/>
    <col min="12535" max="12535" width="12.77734375" style="52" customWidth="1"/>
    <col min="12536" max="12537" width="9.21875" style="52"/>
    <col min="12538" max="12538" width="21" style="52" customWidth="1"/>
    <col min="12539" max="12539" width="1.77734375" style="52" customWidth="1"/>
    <col min="12540" max="12540" width="3.77734375" style="52" customWidth="1"/>
    <col min="12541" max="12541" width="9.21875" style="52"/>
    <col min="12542" max="12542" width="11.77734375" style="52" customWidth="1"/>
    <col min="12543" max="12786" width="9.21875" style="52"/>
    <col min="12787" max="12787" width="1.77734375" style="52" customWidth="1"/>
    <col min="12788" max="12788" width="23.21875" style="52" customWidth="1"/>
    <col min="12789" max="12790" width="11.77734375" style="52" customWidth="1"/>
    <col min="12791" max="12791" width="12.77734375" style="52" customWidth="1"/>
    <col min="12792" max="12793" width="9.21875" style="52"/>
    <col min="12794" max="12794" width="21" style="52" customWidth="1"/>
    <col min="12795" max="12795" width="1.77734375" style="52" customWidth="1"/>
    <col min="12796" max="12796" width="3.77734375" style="52" customWidth="1"/>
    <col min="12797" max="12797" width="9.21875" style="52"/>
    <col min="12798" max="12798" width="11.77734375" style="52" customWidth="1"/>
    <col min="12799" max="13042" width="9.21875" style="52"/>
    <col min="13043" max="13043" width="1.77734375" style="52" customWidth="1"/>
    <col min="13044" max="13044" width="23.21875" style="52" customWidth="1"/>
    <col min="13045" max="13046" width="11.77734375" style="52" customWidth="1"/>
    <col min="13047" max="13047" width="12.77734375" style="52" customWidth="1"/>
    <col min="13048" max="13049" width="9.21875" style="52"/>
    <col min="13050" max="13050" width="21" style="52" customWidth="1"/>
    <col min="13051" max="13051" width="1.77734375" style="52" customWidth="1"/>
    <col min="13052" max="13052" width="3.77734375" style="52" customWidth="1"/>
    <col min="13053" max="13053" width="9.21875" style="52"/>
    <col min="13054" max="13054" width="11.77734375" style="52" customWidth="1"/>
    <col min="13055" max="13298" width="9.21875" style="52"/>
    <col min="13299" max="13299" width="1.77734375" style="52" customWidth="1"/>
    <col min="13300" max="13300" width="23.21875" style="52" customWidth="1"/>
    <col min="13301" max="13302" width="11.77734375" style="52" customWidth="1"/>
    <col min="13303" max="13303" width="12.77734375" style="52" customWidth="1"/>
    <col min="13304" max="13305" width="9.21875" style="52"/>
    <col min="13306" max="13306" width="21" style="52" customWidth="1"/>
    <col min="13307" max="13307" width="1.77734375" style="52" customWidth="1"/>
    <col min="13308" max="13308" width="3.77734375" style="52" customWidth="1"/>
    <col min="13309" max="13309" width="9.21875" style="52"/>
    <col min="13310" max="13310" width="11.77734375" style="52" customWidth="1"/>
    <col min="13311" max="13554" width="9.21875" style="52"/>
    <col min="13555" max="13555" width="1.77734375" style="52" customWidth="1"/>
    <col min="13556" max="13556" width="23.21875" style="52" customWidth="1"/>
    <col min="13557" max="13558" width="11.77734375" style="52" customWidth="1"/>
    <col min="13559" max="13559" width="12.77734375" style="52" customWidth="1"/>
    <col min="13560" max="13561" width="9.21875" style="52"/>
    <col min="13562" max="13562" width="21" style="52" customWidth="1"/>
    <col min="13563" max="13563" width="1.77734375" style="52" customWidth="1"/>
    <col min="13564" max="13564" width="3.77734375" style="52" customWidth="1"/>
    <col min="13565" max="13565" width="9.21875" style="52"/>
    <col min="13566" max="13566" width="11.77734375" style="52" customWidth="1"/>
    <col min="13567" max="13810" width="9.21875" style="52"/>
    <col min="13811" max="13811" width="1.77734375" style="52" customWidth="1"/>
    <col min="13812" max="13812" width="23.21875" style="52" customWidth="1"/>
    <col min="13813" max="13814" width="11.77734375" style="52" customWidth="1"/>
    <col min="13815" max="13815" width="12.77734375" style="52" customWidth="1"/>
    <col min="13816" max="13817" width="9.21875" style="52"/>
    <col min="13818" max="13818" width="21" style="52" customWidth="1"/>
    <col min="13819" max="13819" width="1.77734375" style="52" customWidth="1"/>
    <col min="13820" max="13820" width="3.77734375" style="52" customWidth="1"/>
    <col min="13821" max="13821" width="9.21875" style="52"/>
    <col min="13822" max="13822" width="11.77734375" style="52" customWidth="1"/>
    <col min="13823" max="14066" width="9.21875" style="52"/>
    <col min="14067" max="14067" width="1.77734375" style="52" customWidth="1"/>
    <col min="14068" max="14068" width="23.21875" style="52" customWidth="1"/>
    <col min="14069" max="14070" width="11.77734375" style="52" customWidth="1"/>
    <col min="14071" max="14071" width="12.77734375" style="52" customWidth="1"/>
    <col min="14072" max="14073" width="9.21875" style="52"/>
    <col min="14074" max="14074" width="21" style="52" customWidth="1"/>
    <col min="14075" max="14075" width="1.77734375" style="52" customWidth="1"/>
    <col min="14076" max="14076" width="3.77734375" style="52" customWidth="1"/>
    <col min="14077" max="14077" width="9.21875" style="52"/>
    <col min="14078" max="14078" width="11.77734375" style="52" customWidth="1"/>
    <col min="14079" max="14322" width="9.21875" style="52"/>
    <col min="14323" max="14323" width="1.77734375" style="52" customWidth="1"/>
    <col min="14324" max="14324" width="23.21875" style="52" customWidth="1"/>
    <col min="14325" max="14326" width="11.77734375" style="52" customWidth="1"/>
    <col min="14327" max="14327" width="12.77734375" style="52" customWidth="1"/>
    <col min="14328" max="14329" width="9.21875" style="52"/>
    <col min="14330" max="14330" width="21" style="52" customWidth="1"/>
    <col min="14331" max="14331" width="1.77734375" style="52" customWidth="1"/>
    <col min="14332" max="14332" width="3.77734375" style="52" customWidth="1"/>
    <col min="14333" max="14333" width="9.21875" style="52"/>
    <col min="14334" max="14334" width="11.77734375" style="52" customWidth="1"/>
    <col min="14335" max="14578" width="9.21875" style="52"/>
    <col min="14579" max="14579" width="1.77734375" style="52" customWidth="1"/>
    <col min="14580" max="14580" width="23.21875" style="52" customWidth="1"/>
    <col min="14581" max="14582" width="11.77734375" style="52" customWidth="1"/>
    <col min="14583" max="14583" width="12.77734375" style="52" customWidth="1"/>
    <col min="14584" max="14585" width="9.21875" style="52"/>
    <col min="14586" max="14586" width="21" style="52" customWidth="1"/>
    <col min="14587" max="14587" width="1.77734375" style="52" customWidth="1"/>
    <col min="14588" max="14588" width="3.77734375" style="52" customWidth="1"/>
    <col min="14589" max="14589" width="9.21875" style="52"/>
    <col min="14590" max="14590" width="11.77734375" style="52" customWidth="1"/>
    <col min="14591" max="14834" width="9.21875" style="52"/>
    <col min="14835" max="14835" width="1.77734375" style="52" customWidth="1"/>
    <col min="14836" max="14836" width="23.21875" style="52" customWidth="1"/>
    <col min="14837" max="14838" width="11.77734375" style="52" customWidth="1"/>
    <col min="14839" max="14839" width="12.77734375" style="52" customWidth="1"/>
    <col min="14840" max="14841" width="9.21875" style="52"/>
    <col min="14842" max="14842" width="21" style="52" customWidth="1"/>
    <col min="14843" max="14843" width="1.77734375" style="52" customWidth="1"/>
    <col min="14844" max="14844" width="3.77734375" style="52" customWidth="1"/>
    <col min="14845" max="14845" width="9.21875" style="52"/>
    <col min="14846" max="14846" width="11.77734375" style="52" customWidth="1"/>
    <col min="14847" max="15090" width="9.21875" style="52"/>
    <col min="15091" max="15091" width="1.77734375" style="52" customWidth="1"/>
    <col min="15092" max="15092" width="23.21875" style="52" customWidth="1"/>
    <col min="15093" max="15094" width="11.77734375" style="52" customWidth="1"/>
    <col min="15095" max="15095" width="12.77734375" style="52" customWidth="1"/>
    <col min="15096" max="15097" width="9.21875" style="52"/>
    <col min="15098" max="15098" width="21" style="52" customWidth="1"/>
    <col min="15099" max="15099" width="1.77734375" style="52" customWidth="1"/>
    <col min="15100" max="15100" width="3.77734375" style="52" customWidth="1"/>
    <col min="15101" max="15101" width="9.21875" style="52"/>
    <col min="15102" max="15102" width="11.77734375" style="52" customWidth="1"/>
    <col min="15103" max="15346" width="9.21875" style="52"/>
    <col min="15347" max="15347" width="1.77734375" style="52" customWidth="1"/>
    <col min="15348" max="15348" width="23.21875" style="52" customWidth="1"/>
    <col min="15349" max="15350" width="11.77734375" style="52" customWidth="1"/>
    <col min="15351" max="15351" width="12.77734375" style="52" customWidth="1"/>
    <col min="15352" max="15353" width="9.21875" style="52"/>
    <col min="15354" max="15354" width="21" style="52" customWidth="1"/>
    <col min="15355" max="15355" width="1.77734375" style="52" customWidth="1"/>
    <col min="15356" max="15356" width="3.77734375" style="52" customWidth="1"/>
    <col min="15357" max="15357" width="9.21875" style="52"/>
    <col min="15358" max="15358" width="11.77734375" style="52" customWidth="1"/>
    <col min="15359" max="15602" width="9.21875" style="52"/>
    <col min="15603" max="15603" width="1.77734375" style="52" customWidth="1"/>
    <col min="15604" max="15604" width="23.21875" style="52" customWidth="1"/>
    <col min="15605" max="15606" width="11.77734375" style="52" customWidth="1"/>
    <col min="15607" max="15607" width="12.77734375" style="52" customWidth="1"/>
    <col min="15608" max="15609" width="9.21875" style="52"/>
    <col min="15610" max="15610" width="21" style="52" customWidth="1"/>
    <col min="15611" max="15611" width="1.77734375" style="52" customWidth="1"/>
    <col min="15612" max="15612" width="3.77734375" style="52" customWidth="1"/>
    <col min="15613" max="15613" width="9.21875" style="52"/>
    <col min="15614" max="15614" width="11.77734375" style="52" customWidth="1"/>
    <col min="15615" max="15858" width="9.21875" style="52"/>
    <col min="15859" max="15859" width="1.77734375" style="52" customWidth="1"/>
    <col min="15860" max="15860" width="23.21875" style="52" customWidth="1"/>
    <col min="15861" max="15862" width="11.77734375" style="52" customWidth="1"/>
    <col min="15863" max="15863" width="12.77734375" style="52" customWidth="1"/>
    <col min="15864" max="15865" width="9.21875" style="52"/>
    <col min="15866" max="15866" width="21" style="52" customWidth="1"/>
    <col min="15867" max="15867" width="1.77734375" style="52" customWidth="1"/>
    <col min="15868" max="15868" width="3.77734375" style="52" customWidth="1"/>
    <col min="15869" max="15869" width="9.21875" style="52"/>
    <col min="15870" max="15870" width="11.77734375" style="52" customWidth="1"/>
    <col min="15871" max="16114" width="9.21875" style="52"/>
    <col min="16115" max="16115" width="1.77734375" style="52" customWidth="1"/>
    <col min="16116" max="16116" width="23.21875" style="52" customWidth="1"/>
    <col min="16117" max="16118" width="11.77734375" style="52" customWidth="1"/>
    <col min="16119" max="16119" width="12.77734375" style="52" customWidth="1"/>
    <col min="16120" max="16121" width="9.21875" style="52"/>
    <col min="16122" max="16122" width="21" style="52" customWidth="1"/>
    <col min="16123" max="16123" width="1.77734375" style="52" customWidth="1"/>
    <col min="16124" max="16124" width="3.77734375" style="52" customWidth="1"/>
    <col min="16125" max="16125" width="9.21875" style="52"/>
    <col min="16126" max="16126" width="11.77734375" style="52" customWidth="1"/>
    <col min="16127" max="16384" width="9.21875" style="52"/>
  </cols>
  <sheetData>
    <row r="1" spans="1:24" ht="88.2" customHeight="1">
      <c r="A1" s="146" t="s">
        <v>377</v>
      </c>
      <c r="B1" s="146"/>
      <c r="C1" s="146"/>
      <c r="D1" s="146"/>
      <c r="E1" s="146"/>
      <c r="F1" s="146"/>
      <c r="G1" s="146"/>
      <c r="H1" s="146"/>
      <c r="I1" s="146"/>
    </row>
    <row r="2" spans="1:24" ht="15" customHeight="1">
      <c r="A2" s="53"/>
      <c r="B2" s="53"/>
      <c r="C2" s="53"/>
      <c r="D2" s="53"/>
      <c r="E2" s="54"/>
      <c r="F2" s="53"/>
      <c r="G2" s="53"/>
      <c r="H2" s="53"/>
      <c r="I2" s="55" t="str">
        <f ca="1">"© "&amp;YEAR(TODAY())&amp;" Enterprise DNA. All rights reserved"</f>
        <v>© 2023 Enterprise DNA. All rights reserved</v>
      </c>
      <c r="M2" s="56" t="s">
        <v>378</v>
      </c>
      <c r="N2" s="56" t="s">
        <v>170</v>
      </c>
    </row>
    <row r="3" spans="1:24" ht="15" customHeight="1">
      <c r="M3" s="52" t="e" cm="1">
        <f t="array" ref="M3">_xlfn.UNIQUE([2]!RecipeCostCalculator[READY PRODUCT])</f>
        <v>#REF!</v>
      </c>
      <c r="N3" s="52" t="e" cm="1">
        <f t="array" ref="N3">_xlfn._xlws.FILTER([2]!RecipeCostCalculator[USED INGREDIENTS], [2]!RecipeCostCalculator[READY PRODUCT]=$C$7,"")</f>
        <v>#REF!</v>
      </c>
    </row>
    <row r="4" spans="1:24" ht="15" customHeight="1">
      <c r="A4" s="58"/>
      <c r="B4" s="58"/>
      <c r="C4" s="58"/>
      <c r="D4" s="58"/>
      <c r="E4" s="59"/>
      <c r="F4" s="60"/>
      <c r="G4" s="58"/>
      <c r="H4" s="58"/>
      <c r="I4" s="58"/>
    </row>
    <row r="5" spans="1:24" ht="15" customHeight="1">
      <c r="A5" s="58"/>
      <c r="B5" s="61" t="s">
        <v>379</v>
      </c>
      <c r="C5" s="147">
        <f ca="1">TODAY()</f>
        <v>45108</v>
      </c>
      <c r="D5" s="148"/>
      <c r="E5" s="58"/>
      <c r="F5" s="58"/>
      <c r="G5" s="62"/>
      <c r="H5" s="63"/>
      <c r="I5" s="58"/>
      <c r="K5" s="64"/>
    </row>
    <row r="6" spans="1:24" ht="15" customHeight="1">
      <c r="A6" s="58"/>
      <c r="B6" s="65"/>
      <c r="C6" s="65"/>
      <c r="D6" s="65"/>
      <c r="E6" s="59"/>
      <c r="F6" s="60"/>
      <c r="G6" s="58"/>
      <c r="H6" s="58"/>
      <c r="I6" s="58"/>
      <c r="K6" s="64"/>
    </row>
    <row r="7" spans="1:24" ht="15" customHeight="1">
      <c r="A7" s="58"/>
      <c r="B7" s="66" t="s">
        <v>380</v>
      </c>
      <c r="C7" s="149" t="s">
        <v>328</v>
      </c>
      <c r="D7" s="150"/>
      <c r="E7" s="59"/>
      <c r="F7" s="60"/>
      <c r="G7" s="58"/>
      <c r="H7" s="58"/>
      <c r="I7" s="58"/>
      <c r="K7" s="64"/>
      <c r="X7" s="141"/>
    </row>
    <row r="8" spans="1:24" ht="15" customHeight="1">
      <c r="A8" s="58"/>
      <c r="B8" s="65"/>
      <c r="C8" s="65"/>
      <c r="D8" s="65"/>
      <c r="E8" s="59"/>
      <c r="F8" s="60"/>
      <c r="G8" s="58"/>
      <c r="H8" s="58"/>
      <c r="I8" s="58"/>
      <c r="K8" s="64"/>
    </row>
    <row r="9" spans="1:24" ht="15" customHeight="1">
      <c r="A9" s="58"/>
      <c r="B9" s="66" t="s">
        <v>403</v>
      </c>
      <c r="C9" s="151">
        <f>_xlfn.XLOOKUP(C7,ReadytouseProducts!D:D,ReadytouseProducts!G:G)</f>
        <v>6</v>
      </c>
      <c r="D9" s="152"/>
      <c r="E9" s="59"/>
      <c r="F9" s="60"/>
      <c r="G9" s="58"/>
      <c r="H9" s="58"/>
      <c r="I9" s="58"/>
      <c r="K9" s="64"/>
    </row>
    <row r="10" spans="1:24" ht="15" customHeight="1">
      <c r="A10" s="58"/>
      <c r="B10" s="66"/>
      <c r="C10" s="67"/>
      <c r="D10" s="67"/>
      <c r="E10" s="59"/>
      <c r="F10" s="60"/>
      <c r="G10" s="58"/>
      <c r="H10" s="58"/>
      <c r="I10" s="58"/>
      <c r="K10" s="64"/>
    </row>
    <row r="11" spans="1:24" ht="15" customHeight="1">
      <c r="A11" s="58"/>
      <c r="B11" s="66" t="s">
        <v>381</v>
      </c>
      <c r="C11" s="144">
        <f>E47+E56</f>
        <v>3.6166</v>
      </c>
      <c r="D11" s="144"/>
      <c r="E11" s="59"/>
      <c r="F11" s="60"/>
      <c r="G11" s="58"/>
      <c r="H11" s="58"/>
      <c r="I11" s="58"/>
      <c r="K11" s="64"/>
    </row>
    <row r="12" spans="1:24" ht="15" customHeight="1">
      <c r="A12" s="58"/>
      <c r="B12" s="66"/>
      <c r="C12" s="67"/>
      <c r="D12" s="67"/>
      <c r="E12" s="59"/>
      <c r="F12" s="60"/>
      <c r="G12" s="58"/>
      <c r="H12" s="58"/>
      <c r="I12" s="58"/>
      <c r="K12" s="64"/>
    </row>
    <row r="13" spans="1:24" ht="15" customHeight="1">
      <c r="A13" s="58"/>
      <c r="B13" s="66" t="s">
        <v>382</v>
      </c>
      <c r="C13" s="153">
        <f>C11/C9</f>
        <v>0.60276666666666667</v>
      </c>
      <c r="D13" s="153"/>
      <c r="E13" s="59"/>
      <c r="F13" s="60"/>
      <c r="G13" s="58"/>
      <c r="H13" s="58"/>
      <c r="I13" s="58"/>
      <c r="K13" s="64"/>
    </row>
    <row r="14" spans="1:24" ht="15" customHeight="1">
      <c r="A14" s="58"/>
      <c r="B14" s="66"/>
      <c r="C14" s="67"/>
      <c r="D14" s="67"/>
      <c r="E14" s="59"/>
      <c r="F14" s="60"/>
      <c r="G14" s="58"/>
      <c r="H14" s="58"/>
      <c r="I14" s="58"/>
      <c r="K14" s="64"/>
    </row>
    <row r="15" spans="1:24" ht="15" customHeight="1">
      <c r="A15" s="58"/>
      <c r="B15" s="66" t="s">
        <v>383</v>
      </c>
      <c r="C15" s="144">
        <f>C9-C11</f>
        <v>2.3834</v>
      </c>
      <c r="D15" s="144"/>
      <c r="E15" s="59"/>
      <c r="F15" s="60"/>
      <c r="G15" s="58"/>
      <c r="H15" s="58"/>
      <c r="I15" s="58"/>
      <c r="K15" s="64"/>
    </row>
    <row r="16" spans="1:24" ht="15" customHeight="1">
      <c r="A16" s="58"/>
      <c r="B16" s="68"/>
      <c r="C16" s="68"/>
      <c r="D16" s="68"/>
      <c r="E16" s="59"/>
      <c r="F16" s="60"/>
      <c r="G16" s="58"/>
      <c r="H16" s="58"/>
      <c r="I16" s="58"/>
      <c r="K16" s="64"/>
    </row>
    <row r="17" spans="1:9" ht="15" customHeight="1">
      <c r="A17" s="58"/>
      <c r="B17" s="58"/>
      <c r="C17" s="58"/>
      <c r="D17" s="58"/>
      <c r="E17" s="69"/>
      <c r="F17" s="58"/>
      <c r="G17" s="58"/>
      <c r="H17" s="58"/>
      <c r="I17" s="58"/>
    </row>
    <row r="18" spans="1:9" ht="18" customHeight="1">
      <c r="A18" s="58"/>
      <c r="B18" s="70" t="s">
        <v>170</v>
      </c>
      <c r="C18" s="71"/>
      <c r="D18" s="71"/>
      <c r="E18" s="71"/>
      <c r="F18" s="58"/>
      <c r="G18" s="72"/>
      <c r="H18" s="72"/>
      <c r="I18" s="72"/>
    </row>
    <row r="19" spans="1:9" ht="52.5" customHeight="1">
      <c r="A19" s="58"/>
      <c r="B19" s="73" t="s">
        <v>384</v>
      </c>
      <c r="C19" s="74" t="s">
        <v>385</v>
      </c>
      <c r="D19" s="74" t="s">
        <v>386</v>
      </c>
      <c r="E19" s="74" t="s">
        <v>387</v>
      </c>
      <c r="F19" s="72"/>
      <c r="G19" s="72"/>
      <c r="H19" s="72"/>
      <c r="I19" s="72"/>
    </row>
    <row r="20" spans="1:9" ht="15" customHeight="1">
      <c r="A20" s="58"/>
      <c r="B20" s="75" t="str" cm="1">
        <f t="array" ref="B20:B24">_xlfn.UNIQUE(_xlfn._xlws.FILTER(Recipe_Cost_Calculator!D:D,Recipe_Cost_Calculator!B:B=C7))</f>
        <v>Mozzarella Cheese</v>
      </c>
      <c r="C20" s="76" cm="1">
        <f t="array" ref="C20">_xlfn.XLOOKUP($C$7&amp;B20,Recipe_Cost_Calculator!B:B&amp;Recipe_Cost_Calculator!D:D,Recipe_Cost_Calculator!E:E,"")</f>
        <v>0.14000000000000001</v>
      </c>
      <c r="D20" s="77" cm="1">
        <f t="array" ref="D20">_xlfn.XLOOKUP($C$7&amp;B20,Recipe_Cost_Calculator!B:B&amp;Recipe_Cost_Calculator!D:D,Recipe_Cost_Calculator!G:G,"")</f>
        <v>10.5</v>
      </c>
      <c r="E20" s="78">
        <f t="shared" ref="E20:E46" si="0">IFERROR(D20*C20,"")</f>
        <v>1.4700000000000002</v>
      </c>
      <c r="F20" s="72"/>
      <c r="G20" s="72"/>
      <c r="H20" s="72"/>
      <c r="I20" s="72"/>
    </row>
    <row r="21" spans="1:9" ht="15" customHeight="1">
      <c r="A21" s="58"/>
      <c r="B21" s="75" t="str">
        <v>Flour</v>
      </c>
      <c r="C21" s="76" cm="1">
        <f t="array" ref="C21">_xlfn.XLOOKUP($C$7&amp;B21,Recipe_Cost_Calculator!B:B&amp;Recipe_Cost_Calculator!D:D,Recipe_Cost_Calculator!E:E,"")</f>
        <v>0.01</v>
      </c>
      <c r="D21" s="77" cm="1">
        <f t="array" ref="D21">_xlfn.XLOOKUP($C$7&amp;B21,Recipe_Cost_Calculator!B:B&amp;Recipe_Cost_Calculator!D:D,Recipe_Cost_Calculator!G:G,"")</f>
        <v>0.6</v>
      </c>
      <c r="E21" s="78">
        <f t="shared" si="0"/>
        <v>6.0000000000000001E-3</v>
      </c>
      <c r="F21" s="72"/>
      <c r="G21" s="72"/>
      <c r="H21" s="72"/>
      <c r="I21" s="72"/>
    </row>
    <row r="22" spans="1:9" ht="15" customHeight="1">
      <c r="A22" s="58"/>
      <c r="B22" s="75" t="str">
        <v>Pizza Sauce</v>
      </c>
      <c r="C22" s="76" cm="1">
        <f t="array" ref="C22">_xlfn.XLOOKUP($C$7&amp;B22,Recipe_Cost_Calculator!B:B&amp;Recipe_Cost_Calculator!D:D,Recipe_Cost_Calculator!E:E,"")</f>
        <v>0.1</v>
      </c>
      <c r="D22" s="77" cm="1">
        <f t="array" ref="D22">_xlfn.XLOOKUP($C$7&amp;B22,Recipe_Cost_Calculator!B:B&amp;Recipe_Cost_Calculator!D:D,Recipe_Cost_Calculator!G:G,"")</f>
        <v>3.37</v>
      </c>
      <c r="E22" s="78">
        <f t="shared" si="0"/>
        <v>0.33700000000000002</v>
      </c>
      <c r="F22" s="72"/>
      <c r="G22" s="72"/>
      <c r="H22" s="72"/>
      <c r="I22" s="72"/>
    </row>
    <row r="23" spans="1:9" ht="15" customHeight="1">
      <c r="A23" s="58"/>
      <c r="B23" s="75" t="str">
        <v>Pizza Pastry</v>
      </c>
      <c r="C23" s="76" cm="1">
        <f t="array" ref="C23">_xlfn.XLOOKUP($C$7&amp;B23,Recipe_Cost_Calculator!B:B&amp;Recipe_Cost_Calculator!D:D,Recipe_Cost_Calculator!E:E,"")</f>
        <v>0.21</v>
      </c>
      <c r="D23" s="77" cm="1">
        <f t="array" ref="D23">_xlfn.XLOOKUP($C$7&amp;B23,Recipe_Cost_Calculator!B:B&amp;Recipe_Cost_Calculator!D:D,Recipe_Cost_Calculator!G:G,"")</f>
        <v>1.1599999999999999</v>
      </c>
      <c r="E23" s="78">
        <f t="shared" si="0"/>
        <v>0.24359999999999998</v>
      </c>
      <c r="F23" s="72"/>
      <c r="G23" s="72"/>
      <c r="H23" s="72"/>
      <c r="I23" s="72"/>
    </row>
    <row r="24" spans="1:9" ht="15" customHeight="1">
      <c r="A24" s="58"/>
      <c r="B24" s="75" t="str">
        <v>Pepperoni</v>
      </c>
      <c r="C24" s="76" cm="1">
        <f t="array" ref="C24">_xlfn.XLOOKUP($C$7&amp;B24,Recipe_Cost_Calculator!B:B&amp;Recipe_Cost_Calculator!D:D,Recipe_Cost_Calculator!E:E,"")</f>
        <v>0.06</v>
      </c>
      <c r="D24" s="77" cm="1">
        <f t="array" ref="D24">_xlfn.XLOOKUP($C$7&amp;B24,Recipe_Cost_Calculator!B:B&amp;Recipe_Cost_Calculator!D:D,Recipe_Cost_Calculator!G:G,"")</f>
        <v>26</v>
      </c>
      <c r="E24" s="78">
        <f t="shared" si="0"/>
        <v>1.56</v>
      </c>
      <c r="F24" s="72"/>
      <c r="G24" s="72"/>
      <c r="H24" s="72"/>
      <c r="I24" s="72"/>
    </row>
    <row r="25" spans="1:9" ht="15" customHeight="1">
      <c r="A25" s="58"/>
      <c r="B25" s="75"/>
      <c r="C25" s="76" t="str" cm="1">
        <f t="array" ref="C25">_xlfn.XLOOKUP($C$7&amp;B25,Recipe_Cost_Calculator!B:B&amp;Recipe_Cost_Calculator!D:D,Recipe_Cost_Calculator!E:E,"")</f>
        <v/>
      </c>
      <c r="D25" s="77" t="str" cm="1">
        <f t="array" ref="D25">_xlfn.XLOOKUP($C$7&amp;B25,Recipe_Cost_Calculator!B:B&amp;Recipe_Cost_Calculator!D:D,Recipe_Cost_Calculator!G:G,"")</f>
        <v/>
      </c>
      <c r="E25" s="78" t="str">
        <f t="shared" si="0"/>
        <v/>
      </c>
      <c r="F25" s="72"/>
      <c r="G25" s="72"/>
      <c r="H25" s="72"/>
      <c r="I25" s="72"/>
    </row>
    <row r="26" spans="1:9" ht="15" customHeight="1">
      <c r="A26" s="58"/>
      <c r="B26" s="75"/>
      <c r="C26" s="76" t="str" cm="1">
        <f t="array" ref="C26">_xlfn.XLOOKUP($C$7&amp;B26,Recipe_Cost_Calculator!B:B&amp;Recipe_Cost_Calculator!D:D,Recipe_Cost_Calculator!E:E,"")</f>
        <v/>
      </c>
      <c r="D26" s="77" t="str" cm="1">
        <f t="array" ref="D26">_xlfn.XLOOKUP($C$7&amp;B26,Recipe_Cost_Calculator!B:B&amp;Recipe_Cost_Calculator!D:D,Recipe_Cost_Calculator!G:G,"")</f>
        <v/>
      </c>
      <c r="E26" s="78" t="str">
        <f t="shared" si="0"/>
        <v/>
      </c>
      <c r="F26" s="72"/>
      <c r="G26" s="72"/>
      <c r="H26" s="72"/>
      <c r="I26" s="72"/>
    </row>
    <row r="27" spans="1:9" ht="15" customHeight="1">
      <c r="A27" s="58"/>
      <c r="B27" s="75"/>
      <c r="C27" s="76" t="str" cm="1">
        <f t="array" ref="C27">_xlfn.XLOOKUP($C$7&amp;B27,Recipe_Cost_Calculator!B:B&amp;Recipe_Cost_Calculator!D:D,Recipe_Cost_Calculator!E:E,"")</f>
        <v/>
      </c>
      <c r="D27" s="77" t="str" cm="1">
        <f t="array" ref="D27">_xlfn.XLOOKUP($C$7&amp;B27,Recipe_Cost_Calculator!B:B&amp;Recipe_Cost_Calculator!D:D,Recipe_Cost_Calculator!G:G,"")</f>
        <v/>
      </c>
      <c r="E27" s="78" t="str">
        <f t="shared" si="0"/>
        <v/>
      </c>
      <c r="F27" s="72"/>
      <c r="G27" s="72"/>
      <c r="H27" s="72"/>
      <c r="I27" s="72"/>
    </row>
    <row r="28" spans="1:9" ht="15" customHeight="1">
      <c r="A28" s="58"/>
      <c r="B28" s="75"/>
      <c r="C28" s="76" t="str" cm="1">
        <f t="array" ref="C28">_xlfn.XLOOKUP($C$7&amp;B28,Recipe_Cost_Calculator!B:B&amp;Recipe_Cost_Calculator!D:D,Recipe_Cost_Calculator!E:E,"")</f>
        <v/>
      </c>
      <c r="D28" s="77" t="str" cm="1">
        <f t="array" ref="D28">_xlfn.XLOOKUP($C$7&amp;B28,Recipe_Cost_Calculator!B:B&amp;Recipe_Cost_Calculator!D:D,Recipe_Cost_Calculator!G:G,"")</f>
        <v/>
      </c>
      <c r="E28" s="78" t="str">
        <f t="shared" si="0"/>
        <v/>
      </c>
      <c r="F28" s="72"/>
      <c r="G28" s="72"/>
      <c r="H28" s="72"/>
      <c r="I28" s="72"/>
    </row>
    <row r="29" spans="1:9" ht="15" customHeight="1">
      <c r="A29" s="58"/>
      <c r="B29" s="75"/>
      <c r="C29" s="76" t="str" cm="1">
        <f t="array" ref="C29">_xlfn.XLOOKUP($C$7&amp;B29,Recipe_Cost_Calculator!B:B&amp;Recipe_Cost_Calculator!D:D,Recipe_Cost_Calculator!E:E,"")</f>
        <v/>
      </c>
      <c r="D29" s="77" t="str" cm="1">
        <f t="array" ref="D29">_xlfn.XLOOKUP($C$7&amp;B29,Recipe_Cost_Calculator!B:B&amp;Recipe_Cost_Calculator!D:D,Recipe_Cost_Calculator!G:G,"")</f>
        <v/>
      </c>
      <c r="E29" s="78" t="str">
        <f t="shared" si="0"/>
        <v/>
      </c>
      <c r="F29" s="72"/>
      <c r="G29" s="72"/>
      <c r="H29" s="72"/>
      <c r="I29" s="72"/>
    </row>
    <row r="30" spans="1:9" ht="15" customHeight="1">
      <c r="A30" s="58"/>
      <c r="B30" s="75"/>
      <c r="C30" s="76" t="str" cm="1">
        <f t="array" ref="C30">_xlfn.XLOOKUP($C$7&amp;B30,Recipe_Cost_Calculator!B:B&amp;Recipe_Cost_Calculator!D:D,Recipe_Cost_Calculator!E:E,"")</f>
        <v/>
      </c>
      <c r="D30" s="77" t="str" cm="1">
        <f t="array" ref="D30">_xlfn.XLOOKUP($C$7&amp;B30,Recipe_Cost_Calculator!B:B&amp;Recipe_Cost_Calculator!D:D,Recipe_Cost_Calculator!G:G,"")</f>
        <v/>
      </c>
      <c r="E30" s="78" t="str">
        <f t="shared" si="0"/>
        <v/>
      </c>
      <c r="F30" s="72"/>
      <c r="G30" s="72"/>
      <c r="H30" s="72"/>
      <c r="I30" s="72"/>
    </row>
    <row r="31" spans="1:9" ht="15" customHeight="1">
      <c r="A31" s="58"/>
      <c r="B31" s="75"/>
      <c r="C31" s="76" t="str" cm="1">
        <f t="array" ref="C31">_xlfn.XLOOKUP($C$7&amp;B31,Recipe_Cost_Calculator!B:B&amp;Recipe_Cost_Calculator!D:D,Recipe_Cost_Calculator!E:E,"")</f>
        <v/>
      </c>
      <c r="D31" s="77" t="str" cm="1">
        <f t="array" ref="D31">_xlfn.XLOOKUP($C$7&amp;B31,Recipe_Cost_Calculator!B:B&amp;Recipe_Cost_Calculator!D:D,Recipe_Cost_Calculator!G:G,"")</f>
        <v/>
      </c>
      <c r="E31" s="78" t="str">
        <f t="shared" si="0"/>
        <v/>
      </c>
      <c r="F31" s="72"/>
      <c r="G31" s="72"/>
      <c r="H31" s="72"/>
      <c r="I31" s="72"/>
    </row>
    <row r="32" spans="1:9" ht="15" customHeight="1">
      <c r="A32" s="58"/>
      <c r="B32" s="75"/>
      <c r="C32" s="76" t="str" cm="1">
        <f t="array" ref="C32">_xlfn.XLOOKUP($C$7&amp;B32,Recipe_Cost_Calculator!B:B&amp;Recipe_Cost_Calculator!D:D,Recipe_Cost_Calculator!E:E,"")</f>
        <v/>
      </c>
      <c r="D32" s="77" t="str" cm="1">
        <f t="array" ref="D32">_xlfn.XLOOKUP($C$7&amp;B32,Recipe_Cost_Calculator!B:B&amp;Recipe_Cost_Calculator!D:D,Recipe_Cost_Calculator!G:G,"")</f>
        <v/>
      </c>
      <c r="E32" s="78" t="str">
        <f t="shared" si="0"/>
        <v/>
      </c>
      <c r="F32" s="72"/>
      <c r="G32" s="72"/>
      <c r="H32" s="72"/>
      <c r="I32" s="72"/>
    </row>
    <row r="33" spans="1:9" ht="15" customHeight="1">
      <c r="A33" s="58"/>
      <c r="B33" s="75"/>
      <c r="C33" s="76" t="str" cm="1">
        <f t="array" ref="C33">_xlfn.XLOOKUP($C$7&amp;B33,Recipe_Cost_Calculator!B:B&amp;Recipe_Cost_Calculator!D:D,Recipe_Cost_Calculator!E:E,"")</f>
        <v/>
      </c>
      <c r="D33" s="77" t="str" cm="1">
        <f t="array" ref="D33">_xlfn.XLOOKUP($C$7&amp;B33,Recipe_Cost_Calculator!B:B&amp;Recipe_Cost_Calculator!D:D,Recipe_Cost_Calculator!G:G,"")</f>
        <v/>
      </c>
      <c r="E33" s="78" t="str">
        <f t="shared" si="0"/>
        <v/>
      </c>
      <c r="F33" s="72"/>
      <c r="G33" s="72"/>
      <c r="H33" s="72"/>
      <c r="I33" s="72"/>
    </row>
    <row r="34" spans="1:9" ht="15" customHeight="1">
      <c r="A34" s="58"/>
      <c r="B34" s="75"/>
      <c r="C34" s="76" t="str" cm="1">
        <f t="array" ref="C34">_xlfn.XLOOKUP($C$7&amp;B34,Recipe_Cost_Calculator!B:B&amp;Recipe_Cost_Calculator!D:D,Recipe_Cost_Calculator!E:E,"")</f>
        <v/>
      </c>
      <c r="D34" s="77" t="str" cm="1">
        <f t="array" ref="D34">_xlfn.XLOOKUP($C$7&amp;B34,Recipe_Cost_Calculator!B:B&amp;Recipe_Cost_Calculator!D:D,Recipe_Cost_Calculator!G:G,"")</f>
        <v/>
      </c>
      <c r="E34" s="78" t="str">
        <f t="shared" si="0"/>
        <v/>
      </c>
      <c r="F34" s="72"/>
      <c r="G34" s="72"/>
      <c r="H34" s="72"/>
      <c r="I34" s="72"/>
    </row>
    <row r="35" spans="1:9" ht="15" customHeight="1">
      <c r="A35" s="58"/>
      <c r="B35" s="75"/>
      <c r="C35" s="76" t="str" cm="1">
        <f t="array" ref="C35">_xlfn.XLOOKUP($C$7&amp;B35,Recipe_Cost_Calculator!B:B&amp;Recipe_Cost_Calculator!D:D,Recipe_Cost_Calculator!E:E,"")</f>
        <v/>
      </c>
      <c r="D35" s="77" t="str" cm="1">
        <f t="array" ref="D35">_xlfn.XLOOKUP($C$7&amp;B35,Recipe_Cost_Calculator!B:B&amp;Recipe_Cost_Calculator!D:D,Recipe_Cost_Calculator!G:G,"")</f>
        <v/>
      </c>
      <c r="E35" s="78" t="str">
        <f t="shared" si="0"/>
        <v/>
      </c>
      <c r="F35" s="72"/>
      <c r="G35" s="72"/>
      <c r="H35" s="72"/>
      <c r="I35" s="72"/>
    </row>
    <row r="36" spans="1:9" ht="15" customHeight="1">
      <c r="A36" s="58"/>
      <c r="B36" s="75"/>
      <c r="C36" s="76" t="str" cm="1">
        <f t="array" ref="C36">_xlfn.XLOOKUP($C$7&amp;B36,Recipe_Cost_Calculator!B:B&amp;Recipe_Cost_Calculator!D:D,Recipe_Cost_Calculator!E:E,"")</f>
        <v/>
      </c>
      <c r="D36" s="77" t="str" cm="1">
        <f t="array" ref="D36">_xlfn.XLOOKUP($C$7&amp;B36,Recipe_Cost_Calculator!B:B&amp;Recipe_Cost_Calculator!D:D,Recipe_Cost_Calculator!G:G,"")</f>
        <v/>
      </c>
      <c r="E36" s="78" t="str">
        <f t="shared" si="0"/>
        <v/>
      </c>
      <c r="F36" s="72"/>
      <c r="G36" s="72"/>
      <c r="H36" s="72"/>
      <c r="I36" s="72"/>
    </row>
    <row r="37" spans="1:9" ht="15" customHeight="1">
      <c r="A37" s="58"/>
      <c r="B37" s="75"/>
      <c r="C37" s="76" t="str" cm="1">
        <f t="array" ref="C37">_xlfn.XLOOKUP($C$7&amp;B37,Recipe_Cost_Calculator!B:B&amp;Recipe_Cost_Calculator!D:D,Recipe_Cost_Calculator!E:E,"")</f>
        <v/>
      </c>
      <c r="D37" s="77" t="str" cm="1">
        <f t="array" ref="D37">_xlfn.XLOOKUP($C$7&amp;B37,Recipe_Cost_Calculator!B:B&amp;Recipe_Cost_Calculator!D:D,Recipe_Cost_Calculator!G:G,"")</f>
        <v/>
      </c>
      <c r="E37" s="78" t="str">
        <f t="shared" si="0"/>
        <v/>
      </c>
      <c r="F37" s="72"/>
      <c r="G37" s="72"/>
      <c r="H37" s="72"/>
      <c r="I37" s="72"/>
    </row>
    <row r="38" spans="1:9" ht="15" customHeight="1">
      <c r="A38" s="58"/>
      <c r="B38" s="75"/>
      <c r="C38" s="76" t="str" cm="1">
        <f t="array" ref="C38">_xlfn.XLOOKUP($C$7&amp;B38,Recipe_Cost_Calculator!B:B&amp;Recipe_Cost_Calculator!D:D,Recipe_Cost_Calculator!E:E,"")</f>
        <v/>
      </c>
      <c r="D38" s="77" t="str" cm="1">
        <f t="array" ref="D38">_xlfn.XLOOKUP($C$7&amp;B38,Recipe_Cost_Calculator!B:B&amp;Recipe_Cost_Calculator!D:D,Recipe_Cost_Calculator!G:G,"")</f>
        <v/>
      </c>
      <c r="E38" s="78" t="str">
        <f t="shared" si="0"/>
        <v/>
      </c>
      <c r="F38" s="72"/>
      <c r="G38" s="72"/>
      <c r="H38" s="72"/>
      <c r="I38" s="72"/>
    </row>
    <row r="39" spans="1:9" ht="15" customHeight="1">
      <c r="A39" s="58"/>
      <c r="B39" s="75"/>
      <c r="C39" s="76" t="str" cm="1">
        <f t="array" ref="C39">_xlfn.XLOOKUP($C$7&amp;B39,Recipe_Cost_Calculator!B:B&amp;Recipe_Cost_Calculator!D:D,Recipe_Cost_Calculator!E:E,"")</f>
        <v/>
      </c>
      <c r="D39" s="77" t="str" cm="1">
        <f t="array" ref="D39">_xlfn.XLOOKUP($C$7&amp;B39,Recipe_Cost_Calculator!B:B&amp;Recipe_Cost_Calculator!D:D,Recipe_Cost_Calculator!G:G,"")</f>
        <v/>
      </c>
      <c r="E39" s="78" t="str">
        <f t="shared" si="0"/>
        <v/>
      </c>
      <c r="F39" s="72"/>
      <c r="G39" s="72"/>
      <c r="H39" s="72"/>
      <c r="I39" s="72"/>
    </row>
    <row r="40" spans="1:9" ht="15" customHeight="1">
      <c r="A40" s="58"/>
      <c r="B40" s="75"/>
      <c r="C40" s="76" t="str" cm="1">
        <f t="array" ref="C40">_xlfn.XLOOKUP($C$7&amp;B40,Recipe_Cost_Calculator!B:B&amp;Recipe_Cost_Calculator!D:D,Recipe_Cost_Calculator!E:E,"")</f>
        <v/>
      </c>
      <c r="D40" s="77" t="str" cm="1">
        <f t="array" ref="D40">_xlfn.XLOOKUP($C$7&amp;B40,Recipe_Cost_Calculator!B:B&amp;Recipe_Cost_Calculator!D:D,Recipe_Cost_Calculator!G:G,"")</f>
        <v/>
      </c>
      <c r="E40" s="78" t="str">
        <f t="shared" si="0"/>
        <v/>
      </c>
      <c r="F40" s="72"/>
      <c r="G40" s="72"/>
      <c r="H40" s="72"/>
      <c r="I40" s="72"/>
    </row>
    <row r="41" spans="1:9" ht="15" customHeight="1">
      <c r="A41" s="58"/>
      <c r="B41" s="75"/>
      <c r="C41" s="76" t="str" cm="1">
        <f t="array" ref="C41">_xlfn.XLOOKUP($C$7&amp;B41,Recipe_Cost_Calculator!B:B&amp;Recipe_Cost_Calculator!D:D,Recipe_Cost_Calculator!E:E,"")</f>
        <v/>
      </c>
      <c r="D41" s="77" t="str" cm="1">
        <f t="array" ref="D41">_xlfn.XLOOKUP($C$7&amp;B41,Recipe_Cost_Calculator!B:B&amp;Recipe_Cost_Calculator!D:D,Recipe_Cost_Calculator!G:G,"")</f>
        <v/>
      </c>
      <c r="E41" s="78" t="str">
        <f t="shared" si="0"/>
        <v/>
      </c>
      <c r="F41" s="72"/>
      <c r="G41" s="72"/>
      <c r="H41" s="72"/>
      <c r="I41" s="72"/>
    </row>
    <row r="42" spans="1:9" ht="15" customHeight="1">
      <c r="A42" s="58"/>
      <c r="B42" s="75"/>
      <c r="C42" s="76" t="str" cm="1">
        <f t="array" ref="C42">_xlfn.XLOOKUP($C$7&amp;B42,Recipe_Cost_Calculator!B:B&amp;Recipe_Cost_Calculator!D:D,Recipe_Cost_Calculator!E:E,"")</f>
        <v/>
      </c>
      <c r="D42" s="77" t="str" cm="1">
        <f t="array" ref="D42">_xlfn.XLOOKUP($C$7&amp;B42,Recipe_Cost_Calculator!B:B&amp;Recipe_Cost_Calculator!D:D,Recipe_Cost_Calculator!G:G,"")</f>
        <v/>
      </c>
      <c r="E42" s="78" t="str">
        <f t="shared" si="0"/>
        <v/>
      </c>
      <c r="F42" s="72"/>
      <c r="G42" s="72"/>
      <c r="H42" s="72"/>
      <c r="I42" s="72"/>
    </row>
    <row r="43" spans="1:9" ht="15" customHeight="1">
      <c r="A43" s="58"/>
      <c r="B43" s="75"/>
      <c r="C43" s="76" t="str" cm="1">
        <f t="array" ref="C43">_xlfn.XLOOKUP($C$7&amp;B43,Recipe_Cost_Calculator!B:B&amp;Recipe_Cost_Calculator!D:D,Recipe_Cost_Calculator!E:E,"")</f>
        <v/>
      </c>
      <c r="D43" s="77" t="str" cm="1">
        <f t="array" ref="D43">_xlfn.XLOOKUP($C$7&amp;B43,Recipe_Cost_Calculator!B:B&amp;Recipe_Cost_Calculator!D:D,Recipe_Cost_Calculator!G:G,"")</f>
        <v/>
      </c>
      <c r="E43" s="78" t="str">
        <f t="shared" si="0"/>
        <v/>
      </c>
      <c r="F43" s="72"/>
      <c r="G43" s="72"/>
      <c r="H43" s="72"/>
      <c r="I43" s="72"/>
    </row>
    <row r="44" spans="1:9" ht="15" customHeight="1">
      <c r="A44" s="58"/>
      <c r="B44" s="75"/>
      <c r="C44" s="76" t="str" cm="1">
        <f t="array" ref="C44">_xlfn.XLOOKUP($C$7&amp;B44,Recipe_Cost_Calculator!B:B&amp;Recipe_Cost_Calculator!D:D,Recipe_Cost_Calculator!E:E,"")</f>
        <v/>
      </c>
      <c r="D44" s="77" t="str" cm="1">
        <f t="array" ref="D44">_xlfn.XLOOKUP($C$7&amp;B44,Recipe_Cost_Calculator!B:B&amp;Recipe_Cost_Calculator!D:D,Recipe_Cost_Calculator!G:G,"")</f>
        <v/>
      </c>
      <c r="E44" s="78" t="str">
        <f t="shared" si="0"/>
        <v/>
      </c>
      <c r="F44" s="72"/>
      <c r="G44" s="72"/>
      <c r="H44" s="72"/>
      <c r="I44" s="72"/>
    </row>
    <row r="45" spans="1:9" ht="15" customHeight="1">
      <c r="A45" s="58"/>
      <c r="B45" s="79"/>
      <c r="C45" s="76" t="str" cm="1">
        <f t="array" ref="C45">_xlfn.XLOOKUP($C$7&amp;B45,Recipe_Cost_Calculator!B:B&amp;Recipe_Cost_Calculator!D:D,Recipe_Cost_Calculator!E:E,"")</f>
        <v/>
      </c>
      <c r="D45" s="77" t="str" cm="1">
        <f t="array" ref="D45">_xlfn.XLOOKUP($C$7&amp;B45,Recipe_Cost_Calculator!B:B&amp;Recipe_Cost_Calculator!D:D,Recipe_Cost_Calculator!G:G,"")</f>
        <v/>
      </c>
      <c r="E45" s="78" t="str">
        <f t="shared" si="0"/>
        <v/>
      </c>
      <c r="F45" s="72"/>
      <c r="G45" s="72"/>
      <c r="H45" s="72"/>
      <c r="I45" s="72"/>
    </row>
    <row r="46" spans="1:9" ht="15" customHeight="1">
      <c r="A46" s="58"/>
      <c r="B46" s="80"/>
      <c r="C46" s="76" t="str" cm="1">
        <f t="array" ref="C46">_xlfn.XLOOKUP($C$7&amp;B46,Recipe_Cost_Calculator!B:B&amp;Recipe_Cost_Calculator!D:D,Recipe_Cost_Calculator!E:E,"")</f>
        <v/>
      </c>
      <c r="D46" s="77" t="str" cm="1">
        <f t="array" ref="D46">_xlfn.XLOOKUP($C$7&amp;B46,Recipe_Cost_Calculator!B:B&amp;Recipe_Cost_Calculator!D:D,Recipe_Cost_Calculator!G:G,"")</f>
        <v/>
      </c>
      <c r="E46" s="78" t="str">
        <f t="shared" si="0"/>
        <v/>
      </c>
      <c r="F46" s="72"/>
      <c r="G46" s="72"/>
      <c r="H46" s="72"/>
      <c r="I46" s="72"/>
    </row>
    <row r="47" spans="1:9" ht="18" customHeight="1">
      <c r="A47" s="58"/>
      <c r="B47" s="70" t="s">
        <v>388</v>
      </c>
      <c r="C47" s="71"/>
      <c r="D47" s="71"/>
      <c r="E47" s="81">
        <f>SUM(E20:E46)</f>
        <v>3.6166</v>
      </c>
      <c r="F47" s="72"/>
      <c r="G47" s="72"/>
      <c r="H47" s="72"/>
      <c r="I47" s="72"/>
    </row>
    <row r="48" spans="1:9" ht="25.2" customHeight="1">
      <c r="A48" s="58"/>
      <c r="B48" s="82"/>
      <c r="C48" s="82"/>
      <c r="D48" s="82"/>
      <c r="E48" s="83"/>
      <c r="F48" s="72"/>
      <c r="G48" s="72"/>
      <c r="H48" s="72"/>
      <c r="I48" s="72"/>
    </row>
    <row r="49" spans="1:9" ht="18" customHeight="1">
      <c r="A49" s="58"/>
      <c r="B49" s="82"/>
      <c r="C49" s="82"/>
      <c r="D49" s="82"/>
      <c r="E49" s="83"/>
      <c r="F49" s="72"/>
      <c r="G49" s="72"/>
      <c r="H49" s="72"/>
      <c r="I49" s="72"/>
    </row>
    <row r="50" spans="1:9" ht="13.5" customHeight="1">
      <c r="A50" s="58"/>
      <c r="B50" s="84" t="s">
        <v>389</v>
      </c>
      <c r="C50" s="85"/>
      <c r="D50" s="85"/>
      <c r="E50" s="85"/>
      <c r="F50" s="72"/>
      <c r="G50" s="72"/>
      <c r="H50" s="72"/>
      <c r="I50" s="72"/>
    </row>
    <row r="51" spans="1:9" ht="13.5" customHeight="1">
      <c r="A51" s="58"/>
      <c r="B51" s="86" t="s">
        <v>390</v>
      </c>
      <c r="C51" s="87"/>
      <c r="D51" s="87"/>
      <c r="E51" s="88" t="s">
        <v>391</v>
      </c>
      <c r="F51" s="72"/>
      <c r="G51" s="72"/>
      <c r="H51" s="72"/>
      <c r="I51" s="72"/>
    </row>
    <row r="52" spans="1:9" ht="15" customHeight="1">
      <c r="A52" s="58"/>
      <c r="B52" s="89" t="s">
        <v>392</v>
      </c>
      <c r="C52" s="90"/>
      <c r="E52" s="91">
        <v>0</v>
      </c>
      <c r="F52" s="72"/>
      <c r="G52" s="72"/>
      <c r="H52" s="72"/>
      <c r="I52" s="72"/>
    </row>
    <row r="53" spans="1:9" ht="15" customHeight="1">
      <c r="A53" s="58"/>
      <c r="B53" s="92" t="s">
        <v>393</v>
      </c>
      <c r="C53" s="93"/>
      <c r="D53" s="93"/>
      <c r="E53" s="94">
        <v>0</v>
      </c>
      <c r="F53" s="58"/>
      <c r="G53" s="58"/>
      <c r="H53" s="58"/>
      <c r="I53" s="58"/>
    </row>
    <row r="54" spans="1:9" ht="15" customHeight="1">
      <c r="A54" s="58"/>
      <c r="B54" s="92" t="s">
        <v>394</v>
      </c>
      <c r="C54" s="93"/>
      <c r="D54" s="93"/>
      <c r="E54" s="94">
        <v>0</v>
      </c>
      <c r="F54" s="58"/>
      <c r="G54" s="58"/>
      <c r="H54" s="58"/>
      <c r="I54" s="58"/>
    </row>
    <row r="55" spans="1:9" ht="15" customHeight="1">
      <c r="A55" s="58"/>
      <c r="B55" s="95" t="s">
        <v>395</v>
      </c>
      <c r="C55" s="96"/>
      <c r="D55" s="96"/>
      <c r="E55" s="97">
        <v>0</v>
      </c>
      <c r="F55" s="58"/>
      <c r="G55" s="58"/>
      <c r="H55" s="58"/>
      <c r="I55" s="58"/>
    </row>
    <row r="56" spans="1:9" ht="15" customHeight="1">
      <c r="A56" s="58"/>
      <c r="B56" s="84" t="s">
        <v>396</v>
      </c>
      <c r="C56" s="85"/>
      <c r="D56" s="85"/>
      <c r="E56" s="98">
        <f>SUM(E52:E55)</f>
        <v>0</v>
      </c>
      <c r="F56" s="58"/>
      <c r="G56" s="58"/>
      <c r="H56" s="58"/>
      <c r="I56" s="58"/>
    </row>
    <row r="57" spans="1:9" ht="15" customHeight="1">
      <c r="A57" s="58"/>
      <c r="B57" s="99"/>
      <c r="C57" s="99"/>
      <c r="D57" s="99"/>
      <c r="E57" s="100"/>
      <c r="F57" s="58"/>
      <c r="G57" s="58"/>
      <c r="H57" s="58"/>
      <c r="I57" s="58"/>
    </row>
    <row r="58" spans="1:9" ht="15" customHeight="1">
      <c r="A58" s="58"/>
      <c r="B58" s="101" t="s">
        <v>397</v>
      </c>
      <c r="C58" s="102"/>
      <c r="D58" s="102"/>
      <c r="E58" s="102"/>
      <c r="F58" s="58"/>
      <c r="G58" s="58"/>
      <c r="H58" s="58"/>
      <c r="I58" s="58"/>
    </row>
    <row r="59" spans="1:9" ht="15" customHeight="1">
      <c r="A59" s="58"/>
      <c r="B59" s="103"/>
      <c r="C59" s="104"/>
      <c r="D59" s="104"/>
      <c r="E59" s="104"/>
      <c r="F59" s="58"/>
      <c r="G59" s="58"/>
      <c r="H59" s="58"/>
      <c r="I59" s="58"/>
    </row>
    <row r="60" spans="1:9" ht="15" customHeight="1">
      <c r="A60" s="58"/>
      <c r="B60" s="103"/>
      <c r="C60" s="104"/>
      <c r="D60" s="104"/>
      <c r="E60" s="104"/>
      <c r="F60" s="58"/>
      <c r="G60" s="58"/>
      <c r="H60" s="58"/>
      <c r="I60" s="58"/>
    </row>
    <row r="61" spans="1:9" ht="15" customHeight="1">
      <c r="A61" s="58"/>
      <c r="B61" s="103"/>
      <c r="C61" s="104"/>
      <c r="D61" s="104"/>
      <c r="E61" s="104"/>
      <c r="F61" s="58"/>
      <c r="G61" s="58"/>
      <c r="H61" s="58"/>
      <c r="I61" s="58"/>
    </row>
    <row r="62" spans="1:9" ht="18" customHeight="1">
      <c r="A62" s="58"/>
      <c r="B62" s="103"/>
      <c r="C62" s="104"/>
      <c r="D62" s="104"/>
      <c r="E62" s="104"/>
      <c r="F62" s="58"/>
      <c r="G62" s="58"/>
      <c r="H62" s="58"/>
      <c r="I62" s="58"/>
    </row>
    <row r="63" spans="1:9" ht="7.2" customHeight="1">
      <c r="A63" s="58"/>
      <c r="B63" s="105"/>
      <c r="C63" s="106"/>
      <c r="D63" s="106"/>
      <c r="E63" s="106"/>
      <c r="F63" s="58"/>
      <c r="G63" s="58"/>
      <c r="H63" s="58"/>
      <c r="I63" s="58"/>
    </row>
    <row r="64" spans="1:9" ht="18" customHeight="1">
      <c r="A64" s="58"/>
      <c r="B64" s="58"/>
      <c r="C64" s="58"/>
      <c r="D64" s="58"/>
      <c r="E64" s="58"/>
      <c r="F64" s="58"/>
      <c r="G64" s="58"/>
      <c r="H64" s="58"/>
      <c r="I64" s="58"/>
    </row>
    <row r="65" spans="1:9" ht="15" customHeight="1">
      <c r="A65" s="58"/>
      <c r="B65" s="107" t="s">
        <v>398</v>
      </c>
      <c r="C65" s="145"/>
      <c r="D65" s="145"/>
      <c r="E65" s="108" t="s">
        <v>399</v>
      </c>
      <c r="F65" s="58"/>
      <c r="G65" s="58"/>
      <c r="H65" s="58"/>
      <c r="I65" s="58"/>
    </row>
    <row r="66" spans="1:9" ht="15" customHeight="1">
      <c r="A66" s="58"/>
      <c r="B66" s="107"/>
      <c r="C66" s="109"/>
      <c r="D66" s="109"/>
      <c r="E66" s="110"/>
      <c r="F66" s="58"/>
      <c r="G66" s="58"/>
      <c r="H66" s="58"/>
      <c r="I66" s="58"/>
    </row>
    <row r="67" spans="1:9" ht="15" customHeight="1">
      <c r="A67" s="58"/>
      <c r="B67" s="107" t="s">
        <v>400</v>
      </c>
      <c r="C67" s="145"/>
      <c r="D67" s="145"/>
      <c r="E67" s="108" t="s">
        <v>400</v>
      </c>
      <c r="F67" s="58"/>
      <c r="G67" s="58"/>
      <c r="H67" s="58"/>
      <c r="I67" s="58"/>
    </row>
    <row r="68" spans="1:9" ht="15" customHeight="1">
      <c r="A68" s="58"/>
      <c r="B68" s="58"/>
      <c r="C68" s="58"/>
      <c r="D68" s="58"/>
      <c r="E68" s="58"/>
      <c r="F68" s="58"/>
      <c r="G68" s="58"/>
      <c r="H68" s="58"/>
      <c r="I68" s="58"/>
    </row>
  </sheetData>
  <mergeCells count="9">
    <mergeCell ref="C15:D15"/>
    <mergeCell ref="C65:D65"/>
    <mergeCell ref="C67:D67"/>
    <mergeCell ref="A1:I1"/>
    <mergeCell ref="C5:D5"/>
    <mergeCell ref="C7:D7"/>
    <mergeCell ref="C9:D9"/>
    <mergeCell ref="C11:D11"/>
    <mergeCell ref="C13:D13"/>
  </mergeCells>
  <dataValidations disablePrompts="1" count="1">
    <dataValidation type="list" allowBlank="1" showInputMessage="1" showErrorMessage="1" sqref="IS18:IT18 SO18:SP18 ACK18:ACL18 AMG18:AMH18 AWC18:AWD18 BFY18:BFZ18 BPU18:BPV18 BZQ18:BZR18 CJM18:CJN18 CTI18:CTJ18 DDE18:DDF18 DNA18:DNB18 DWW18:DWX18 EGS18:EGT18 EQO18:EQP18 FAK18:FAL18 FKG18:FKH18 FUC18:FUD18 GDY18:GDZ18 GNU18:GNV18 GXQ18:GXR18 HHM18:HHN18 HRI18:HRJ18 IBE18:IBF18 ILA18:ILB18 IUW18:IUX18 JES18:JET18 JOO18:JOP18 JYK18:JYL18 KIG18:KIH18 KSC18:KSD18 LBY18:LBZ18 LLU18:LLV18 LVQ18:LVR18 MFM18:MFN18 MPI18:MPJ18 MZE18:MZF18 NJA18:NJB18 NSW18:NSX18 OCS18:OCT18 OMO18:OMP18 OWK18:OWL18 PGG18:PGH18 PQC18:PQD18 PZY18:PZZ18 QJU18:QJV18 QTQ18:QTR18 RDM18:RDN18 RNI18:RNJ18 RXE18:RXF18 SHA18:SHB18 SQW18:SQX18 TAS18:TAT18 TKO18:TKP18 TUK18:TUL18 UEG18:UEH18 UOC18:UOD18 UXY18:UXZ18 VHU18:VHV18 VRQ18:VRR18 WBM18:WBN18 WLI18:WLJ18 WVE18:WVF18 IS65388:IT65388 SO65388:SP65388 ACK65388:ACL65388 AMG65388:AMH65388 AWC65388:AWD65388 BFY65388:BFZ65388 BPU65388:BPV65388 BZQ65388:BZR65388 CJM65388:CJN65388 CTI65388:CTJ65388 DDE65388:DDF65388 DNA65388:DNB65388 DWW65388:DWX65388 EGS65388:EGT65388 EQO65388:EQP65388 FAK65388:FAL65388 FKG65388:FKH65388 FUC65388:FUD65388 GDY65388:GDZ65388 GNU65388:GNV65388 GXQ65388:GXR65388 HHM65388:HHN65388 HRI65388:HRJ65388 IBE65388:IBF65388 ILA65388:ILB65388 IUW65388:IUX65388 JES65388:JET65388 JOO65388:JOP65388 JYK65388:JYL65388 KIG65388:KIH65388 KSC65388:KSD65388 LBY65388:LBZ65388 LLU65388:LLV65388 LVQ65388:LVR65388 MFM65388:MFN65388 MPI65388:MPJ65388 MZE65388:MZF65388 NJA65388:NJB65388 NSW65388:NSX65388 OCS65388:OCT65388 OMO65388:OMP65388 OWK65388:OWL65388 PGG65388:PGH65388 PQC65388:PQD65388 PZY65388:PZZ65388 QJU65388:QJV65388 QTQ65388:QTR65388 RDM65388:RDN65388 RNI65388:RNJ65388 RXE65388:RXF65388 SHA65388:SHB65388 SQW65388:SQX65388 TAS65388:TAT65388 TKO65388:TKP65388 TUK65388:TUL65388 UEG65388:UEH65388 UOC65388:UOD65388 UXY65388:UXZ65388 VHU65388:VHV65388 VRQ65388:VRR65388 WBM65388:WBN65388 WLI65388:WLJ65388 WVE65388:WVF65388 IS130924:IT130924 SO130924:SP130924 ACK130924:ACL130924 AMG130924:AMH130924 AWC130924:AWD130924 BFY130924:BFZ130924 BPU130924:BPV130924 BZQ130924:BZR130924 CJM130924:CJN130924 CTI130924:CTJ130924 DDE130924:DDF130924 DNA130924:DNB130924 DWW130924:DWX130924 EGS130924:EGT130924 EQO130924:EQP130924 FAK130924:FAL130924 FKG130924:FKH130924 FUC130924:FUD130924 GDY130924:GDZ130924 GNU130924:GNV130924 GXQ130924:GXR130924 HHM130924:HHN130924 HRI130924:HRJ130924 IBE130924:IBF130924 ILA130924:ILB130924 IUW130924:IUX130924 JES130924:JET130924 JOO130924:JOP130924 JYK130924:JYL130924 KIG130924:KIH130924 KSC130924:KSD130924 LBY130924:LBZ130924 LLU130924:LLV130924 LVQ130924:LVR130924 MFM130924:MFN130924 MPI130924:MPJ130924 MZE130924:MZF130924 NJA130924:NJB130924 NSW130924:NSX130924 OCS130924:OCT130924 OMO130924:OMP130924 OWK130924:OWL130924 PGG130924:PGH130924 PQC130924:PQD130924 PZY130924:PZZ130924 QJU130924:QJV130924 QTQ130924:QTR130924 RDM130924:RDN130924 RNI130924:RNJ130924 RXE130924:RXF130924 SHA130924:SHB130924 SQW130924:SQX130924 TAS130924:TAT130924 TKO130924:TKP130924 TUK130924:TUL130924 UEG130924:UEH130924 UOC130924:UOD130924 UXY130924:UXZ130924 VHU130924:VHV130924 VRQ130924:VRR130924 WBM130924:WBN130924 WLI130924:WLJ130924 WVE130924:WVF130924 IS196460:IT196460 SO196460:SP196460 ACK196460:ACL196460 AMG196460:AMH196460 AWC196460:AWD196460 BFY196460:BFZ196460 BPU196460:BPV196460 BZQ196460:BZR196460 CJM196460:CJN196460 CTI196460:CTJ196460 DDE196460:DDF196460 DNA196460:DNB196460 DWW196460:DWX196460 EGS196460:EGT196460 EQO196460:EQP196460 FAK196460:FAL196460 FKG196460:FKH196460 FUC196460:FUD196460 GDY196460:GDZ196460 GNU196460:GNV196460 GXQ196460:GXR196460 HHM196460:HHN196460 HRI196460:HRJ196460 IBE196460:IBF196460 ILA196460:ILB196460 IUW196460:IUX196460 JES196460:JET196460 JOO196460:JOP196460 JYK196460:JYL196460 KIG196460:KIH196460 KSC196460:KSD196460 LBY196460:LBZ196460 LLU196460:LLV196460 LVQ196460:LVR196460 MFM196460:MFN196460 MPI196460:MPJ196460 MZE196460:MZF196460 NJA196460:NJB196460 NSW196460:NSX196460 OCS196460:OCT196460 OMO196460:OMP196460 OWK196460:OWL196460 PGG196460:PGH196460 PQC196460:PQD196460 PZY196460:PZZ196460 QJU196460:QJV196460 QTQ196460:QTR196460 RDM196460:RDN196460 RNI196460:RNJ196460 RXE196460:RXF196460 SHA196460:SHB196460 SQW196460:SQX196460 TAS196460:TAT196460 TKO196460:TKP196460 TUK196460:TUL196460 UEG196460:UEH196460 UOC196460:UOD196460 UXY196460:UXZ196460 VHU196460:VHV196460 VRQ196460:VRR196460 WBM196460:WBN196460 WLI196460:WLJ196460 WVE196460:WVF196460 IS261996:IT261996 SO261996:SP261996 ACK261996:ACL261996 AMG261996:AMH261996 AWC261996:AWD261996 BFY261996:BFZ261996 BPU261996:BPV261996 BZQ261996:BZR261996 CJM261996:CJN261996 CTI261996:CTJ261996 DDE261996:DDF261996 DNA261996:DNB261996 DWW261996:DWX261996 EGS261996:EGT261996 EQO261996:EQP261996 FAK261996:FAL261996 FKG261996:FKH261996 FUC261996:FUD261996 GDY261996:GDZ261996 GNU261996:GNV261996 GXQ261996:GXR261996 HHM261996:HHN261996 HRI261996:HRJ261996 IBE261996:IBF261996 ILA261996:ILB261996 IUW261996:IUX261996 JES261996:JET261996 JOO261996:JOP261996 JYK261996:JYL261996 KIG261996:KIH261996 KSC261996:KSD261996 LBY261996:LBZ261996 LLU261996:LLV261996 LVQ261996:LVR261996 MFM261996:MFN261996 MPI261996:MPJ261996 MZE261996:MZF261996 NJA261996:NJB261996 NSW261996:NSX261996 OCS261996:OCT261996 OMO261996:OMP261996 OWK261996:OWL261996 PGG261996:PGH261996 PQC261996:PQD261996 PZY261996:PZZ261996 QJU261996:QJV261996 QTQ261996:QTR261996 RDM261996:RDN261996 RNI261996:RNJ261996 RXE261996:RXF261996 SHA261996:SHB261996 SQW261996:SQX261996 TAS261996:TAT261996 TKO261996:TKP261996 TUK261996:TUL261996 UEG261996:UEH261996 UOC261996:UOD261996 UXY261996:UXZ261996 VHU261996:VHV261996 VRQ261996:VRR261996 WBM261996:WBN261996 WLI261996:WLJ261996 WVE261996:WVF261996 IS327532:IT327532 SO327532:SP327532 ACK327532:ACL327532 AMG327532:AMH327532 AWC327532:AWD327532 BFY327532:BFZ327532 BPU327532:BPV327532 BZQ327532:BZR327532 CJM327532:CJN327532 CTI327532:CTJ327532 DDE327532:DDF327532 DNA327532:DNB327532 DWW327532:DWX327532 EGS327532:EGT327532 EQO327532:EQP327532 FAK327532:FAL327532 FKG327532:FKH327532 FUC327532:FUD327532 GDY327532:GDZ327532 GNU327532:GNV327532 GXQ327532:GXR327532 HHM327532:HHN327532 HRI327532:HRJ327532 IBE327532:IBF327532 ILA327532:ILB327532 IUW327532:IUX327532 JES327532:JET327532 JOO327532:JOP327532 JYK327532:JYL327532 KIG327532:KIH327532 KSC327532:KSD327532 LBY327532:LBZ327532 LLU327532:LLV327532 LVQ327532:LVR327532 MFM327532:MFN327532 MPI327532:MPJ327532 MZE327532:MZF327532 NJA327532:NJB327532 NSW327532:NSX327532 OCS327532:OCT327532 OMO327532:OMP327532 OWK327532:OWL327532 PGG327532:PGH327532 PQC327532:PQD327532 PZY327532:PZZ327532 QJU327532:QJV327532 QTQ327532:QTR327532 RDM327532:RDN327532 RNI327532:RNJ327532 RXE327532:RXF327532 SHA327532:SHB327532 SQW327532:SQX327532 TAS327532:TAT327532 TKO327532:TKP327532 TUK327532:TUL327532 UEG327532:UEH327532 UOC327532:UOD327532 UXY327532:UXZ327532 VHU327532:VHV327532 VRQ327532:VRR327532 WBM327532:WBN327532 WLI327532:WLJ327532 WVE327532:WVF327532 IS393068:IT393068 SO393068:SP393068 ACK393068:ACL393068 AMG393068:AMH393068 AWC393068:AWD393068 BFY393068:BFZ393068 BPU393068:BPV393068 BZQ393068:BZR393068 CJM393068:CJN393068 CTI393068:CTJ393068 DDE393068:DDF393068 DNA393068:DNB393068 DWW393068:DWX393068 EGS393068:EGT393068 EQO393068:EQP393068 FAK393068:FAL393068 FKG393068:FKH393068 FUC393068:FUD393068 GDY393068:GDZ393068 GNU393068:GNV393068 GXQ393068:GXR393068 HHM393068:HHN393068 HRI393068:HRJ393068 IBE393068:IBF393068 ILA393068:ILB393068 IUW393068:IUX393068 JES393068:JET393068 JOO393068:JOP393068 JYK393068:JYL393068 KIG393068:KIH393068 KSC393068:KSD393068 LBY393068:LBZ393068 LLU393068:LLV393068 LVQ393068:LVR393068 MFM393068:MFN393068 MPI393068:MPJ393068 MZE393068:MZF393068 NJA393068:NJB393068 NSW393068:NSX393068 OCS393068:OCT393068 OMO393068:OMP393068 OWK393068:OWL393068 PGG393068:PGH393068 PQC393068:PQD393068 PZY393068:PZZ393068 QJU393068:QJV393068 QTQ393068:QTR393068 RDM393068:RDN393068 RNI393068:RNJ393068 RXE393068:RXF393068 SHA393068:SHB393068 SQW393068:SQX393068 TAS393068:TAT393068 TKO393068:TKP393068 TUK393068:TUL393068 UEG393068:UEH393068 UOC393068:UOD393068 UXY393068:UXZ393068 VHU393068:VHV393068 VRQ393068:VRR393068 WBM393068:WBN393068 WLI393068:WLJ393068 WVE393068:WVF393068 IS458604:IT458604 SO458604:SP458604 ACK458604:ACL458604 AMG458604:AMH458604 AWC458604:AWD458604 BFY458604:BFZ458604 BPU458604:BPV458604 BZQ458604:BZR458604 CJM458604:CJN458604 CTI458604:CTJ458604 DDE458604:DDF458604 DNA458604:DNB458604 DWW458604:DWX458604 EGS458604:EGT458604 EQO458604:EQP458604 FAK458604:FAL458604 FKG458604:FKH458604 FUC458604:FUD458604 GDY458604:GDZ458604 GNU458604:GNV458604 GXQ458604:GXR458604 HHM458604:HHN458604 HRI458604:HRJ458604 IBE458604:IBF458604 ILA458604:ILB458604 IUW458604:IUX458604 JES458604:JET458604 JOO458604:JOP458604 JYK458604:JYL458604 KIG458604:KIH458604 KSC458604:KSD458604 LBY458604:LBZ458604 LLU458604:LLV458604 LVQ458604:LVR458604 MFM458604:MFN458604 MPI458604:MPJ458604 MZE458604:MZF458604 NJA458604:NJB458604 NSW458604:NSX458604 OCS458604:OCT458604 OMO458604:OMP458604 OWK458604:OWL458604 PGG458604:PGH458604 PQC458604:PQD458604 PZY458604:PZZ458604 QJU458604:QJV458604 QTQ458604:QTR458604 RDM458604:RDN458604 RNI458604:RNJ458604 RXE458604:RXF458604 SHA458604:SHB458604 SQW458604:SQX458604 TAS458604:TAT458604 TKO458604:TKP458604 TUK458604:TUL458604 UEG458604:UEH458604 UOC458604:UOD458604 UXY458604:UXZ458604 VHU458604:VHV458604 VRQ458604:VRR458604 WBM458604:WBN458604 WLI458604:WLJ458604 WVE458604:WVF458604 IS524140:IT524140 SO524140:SP524140 ACK524140:ACL524140 AMG524140:AMH524140 AWC524140:AWD524140 BFY524140:BFZ524140 BPU524140:BPV524140 BZQ524140:BZR524140 CJM524140:CJN524140 CTI524140:CTJ524140 DDE524140:DDF524140 DNA524140:DNB524140 DWW524140:DWX524140 EGS524140:EGT524140 EQO524140:EQP524140 FAK524140:FAL524140 FKG524140:FKH524140 FUC524140:FUD524140 GDY524140:GDZ524140 GNU524140:GNV524140 GXQ524140:GXR524140 HHM524140:HHN524140 HRI524140:HRJ524140 IBE524140:IBF524140 ILA524140:ILB524140 IUW524140:IUX524140 JES524140:JET524140 JOO524140:JOP524140 JYK524140:JYL524140 KIG524140:KIH524140 KSC524140:KSD524140 LBY524140:LBZ524140 LLU524140:LLV524140 LVQ524140:LVR524140 MFM524140:MFN524140 MPI524140:MPJ524140 MZE524140:MZF524140 NJA524140:NJB524140 NSW524140:NSX524140 OCS524140:OCT524140 OMO524140:OMP524140 OWK524140:OWL524140 PGG524140:PGH524140 PQC524140:PQD524140 PZY524140:PZZ524140 QJU524140:QJV524140 QTQ524140:QTR524140 RDM524140:RDN524140 RNI524140:RNJ524140 RXE524140:RXF524140 SHA524140:SHB524140 SQW524140:SQX524140 TAS524140:TAT524140 TKO524140:TKP524140 TUK524140:TUL524140 UEG524140:UEH524140 UOC524140:UOD524140 UXY524140:UXZ524140 VHU524140:VHV524140 VRQ524140:VRR524140 WBM524140:WBN524140 WLI524140:WLJ524140 WVE524140:WVF524140 IS589676:IT589676 SO589676:SP589676 ACK589676:ACL589676 AMG589676:AMH589676 AWC589676:AWD589676 BFY589676:BFZ589676 BPU589676:BPV589676 BZQ589676:BZR589676 CJM589676:CJN589676 CTI589676:CTJ589676 DDE589676:DDF589676 DNA589676:DNB589676 DWW589676:DWX589676 EGS589676:EGT589676 EQO589676:EQP589676 FAK589676:FAL589676 FKG589676:FKH589676 FUC589676:FUD589676 GDY589676:GDZ589676 GNU589676:GNV589676 GXQ589676:GXR589676 HHM589676:HHN589676 HRI589676:HRJ589676 IBE589676:IBF589676 ILA589676:ILB589676 IUW589676:IUX589676 JES589676:JET589676 JOO589676:JOP589676 JYK589676:JYL589676 KIG589676:KIH589676 KSC589676:KSD589676 LBY589676:LBZ589676 LLU589676:LLV589676 LVQ589676:LVR589676 MFM589676:MFN589676 MPI589676:MPJ589676 MZE589676:MZF589676 NJA589676:NJB589676 NSW589676:NSX589676 OCS589676:OCT589676 OMO589676:OMP589676 OWK589676:OWL589676 PGG589676:PGH589676 PQC589676:PQD589676 PZY589676:PZZ589676 QJU589676:QJV589676 QTQ589676:QTR589676 RDM589676:RDN589676 RNI589676:RNJ589676 RXE589676:RXF589676 SHA589676:SHB589676 SQW589676:SQX589676 TAS589676:TAT589676 TKO589676:TKP589676 TUK589676:TUL589676 UEG589676:UEH589676 UOC589676:UOD589676 UXY589676:UXZ589676 VHU589676:VHV589676 VRQ589676:VRR589676 WBM589676:WBN589676 WLI589676:WLJ589676 WVE589676:WVF589676 IS655212:IT655212 SO655212:SP655212 ACK655212:ACL655212 AMG655212:AMH655212 AWC655212:AWD655212 BFY655212:BFZ655212 BPU655212:BPV655212 BZQ655212:BZR655212 CJM655212:CJN655212 CTI655212:CTJ655212 DDE655212:DDF655212 DNA655212:DNB655212 DWW655212:DWX655212 EGS655212:EGT655212 EQO655212:EQP655212 FAK655212:FAL655212 FKG655212:FKH655212 FUC655212:FUD655212 GDY655212:GDZ655212 GNU655212:GNV655212 GXQ655212:GXR655212 HHM655212:HHN655212 HRI655212:HRJ655212 IBE655212:IBF655212 ILA655212:ILB655212 IUW655212:IUX655212 JES655212:JET655212 JOO655212:JOP655212 JYK655212:JYL655212 KIG655212:KIH655212 KSC655212:KSD655212 LBY655212:LBZ655212 LLU655212:LLV655212 LVQ655212:LVR655212 MFM655212:MFN655212 MPI655212:MPJ655212 MZE655212:MZF655212 NJA655212:NJB655212 NSW655212:NSX655212 OCS655212:OCT655212 OMO655212:OMP655212 OWK655212:OWL655212 PGG655212:PGH655212 PQC655212:PQD655212 PZY655212:PZZ655212 QJU655212:QJV655212 QTQ655212:QTR655212 RDM655212:RDN655212 RNI655212:RNJ655212 RXE655212:RXF655212 SHA655212:SHB655212 SQW655212:SQX655212 TAS655212:TAT655212 TKO655212:TKP655212 TUK655212:TUL655212 UEG655212:UEH655212 UOC655212:UOD655212 UXY655212:UXZ655212 VHU655212:VHV655212 VRQ655212:VRR655212 WBM655212:WBN655212 WLI655212:WLJ655212 WVE655212:WVF655212 IS720748:IT720748 SO720748:SP720748 ACK720748:ACL720748 AMG720748:AMH720748 AWC720748:AWD720748 BFY720748:BFZ720748 BPU720748:BPV720748 BZQ720748:BZR720748 CJM720748:CJN720748 CTI720748:CTJ720748 DDE720748:DDF720748 DNA720748:DNB720748 DWW720748:DWX720748 EGS720748:EGT720748 EQO720748:EQP720748 FAK720748:FAL720748 FKG720748:FKH720748 FUC720748:FUD720748 GDY720748:GDZ720748 GNU720748:GNV720748 GXQ720748:GXR720748 HHM720748:HHN720748 HRI720748:HRJ720748 IBE720748:IBF720748 ILA720748:ILB720748 IUW720748:IUX720748 JES720748:JET720748 JOO720748:JOP720748 JYK720748:JYL720748 KIG720748:KIH720748 KSC720748:KSD720748 LBY720748:LBZ720748 LLU720748:LLV720748 LVQ720748:LVR720748 MFM720748:MFN720748 MPI720748:MPJ720748 MZE720748:MZF720748 NJA720748:NJB720748 NSW720748:NSX720748 OCS720748:OCT720748 OMO720748:OMP720748 OWK720748:OWL720748 PGG720748:PGH720748 PQC720748:PQD720748 PZY720748:PZZ720748 QJU720748:QJV720748 QTQ720748:QTR720748 RDM720748:RDN720748 RNI720748:RNJ720748 RXE720748:RXF720748 SHA720748:SHB720748 SQW720748:SQX720748 TAS720748:TAT720748 TKO720748:TKP720748 TUK720748:TUL720748 UEG720748:UEH720748 UOC720748:UOD720748 UXY720748:UXZ720748 VHU720748:VHV720748 VRQ720748:VRR720748 WBM720748:WBN720748 WLI720748:WLJ720748 WVE720748:WVF720748 IS786284:IT786284 SO786284:SP786284 ACK786284:ACL786284 AMG786284:AMH786284 AWC786284:AWD786284 BFY786284:BFZ786284 BPU786284:BPV786284 BZQ786284:BZR786284 CJM786284:CJN786284 CTI786284:CTJ786284 DDE786284:DDF786284 DNA786284:DNB786284 DWW786284:DWX786284 EGS786284:EGT786284 EQO786284:EQP786284 FAK786284:FAL786284 FKG786284:FKH786284 FUC786284:FUD786284 GDY786284:GDZ786284 GNU786284:GNV786284 GXQ786284:GXR786284 HHM786284:HHN786284 HRI786284:HRJ786284 IBE786284:IBF786284 ILA786284:ILB786284 IUW786284:IUX786284 JES786284:JET786284 JOO786284:JOP786284 JYK786284:JYL786284 KIG786284:KIH786284 KSC786284:KSD786284 LBY786284:LBZ786284 LLU786284:LLV786284 LVQ786284:LVR786284 MFM786284:MFN786284 MPI786284:MPJ786284 MZE786284:MZF786284 NJA786284:NJB786284 NSW786284:NSX786284 OCS786284:OCT786284 OMO786284:OMP786284 OWK786284:OWL786284 PGG786284:PGH786284 PQC786284:PQD786284 PZY786284:PZZ786284 QJU786284:QJV786284 QTQ786284:QTR786284 RDM786284:RDN786284 RNI786284:RNJ786284 RXE786284:RXF786284 SHA786284:SHB786284 SQW786284:SQX786284 TAS786284:TAT786284 TKO786284:TKP786284 TUK786284:TUL786284 UEG786284:UEH786284 UOC786284:UOD786284 UXY786284:UXZ786284 VHU786284:VHV786284 VRQ786284:VRR786284 WBM786284:WBN786284 WLI786284:WLJ786284 WVE786284:WVF786284 IS851820:IT851820 SO851820:SP851820 ACK851820:ACL851820 AMG851820:AMH851820 AWC851820:AWD851820 BFY851820:BFZ851820 BPU851820:BPV851820 BZQ851820:BZR851820 CJM851820:CJN851820 CTI851820:CTJ851820 DDE851820:DDF851820 DNA851820:DNB851820 DWW851820:DWX851820 EGS851820:EGT851820 EQO851820:EQP851820 FAK851820:FAL851820 FKG851820:FKH851820 FUC851820:FUD851820 GDY851820:GDZ851820 GNU851820:GNV851820 GXQ851820:GXR851820 HHM851820:HHN851820 HRI851820:HRJ851820 IBE851820:IBF851820 ILA851820:ILB851820 IUW851820:IUX851820 JES851820:JET851820 JOO851820:JOP851820 JYK851820:JYL851820 KIG851820:KIH851820 KSC851820:KSD851820 LBY851820:LBZ851820 LLU851820:LLV851820 LVQ851820:LVR851820 MFM851820:MFN851820 MPI851820:MPJ851820 MZE851820:MZF851820 NJA851820:NJB851820 NSW851820:NSX851820 OCS851820:OCT851820 OMO851820:OMP851820 OWK851820:OWL851820 PGG851820:PGH851820 PQC851820:PQD851820 PZY851820:PZZ851820 QJU851820:QJV851820 QTQ851820:QTR851820 RDM851820:RDN851820 RNI851820:RNJ851820 RXE851820:RXF851820 SHA851820:SHB851820 SQW851820:SQX851820 TAS851820:TAT851820 TKO851820:TKP851820 TUK851820:TUL851820 UEG851820:UEH851820 UOC851820:UOD851820 UXY851820:UXZ851820 VHU851820:VHV851820 VRQ851820:VRR851820 WBM851820:WBN851820 WLI851820:WLJ851820 WVE851820:WVF851820 IS917356:IT917356 SO917356:SP917356 ACK917356:ACL917356 AMG917356:AMH917356 AWC917356:AWD917356 BFY917356:BFZ917356 BPU917356:BPV917356 BZQ917356:BZR917356 CJM917356:CJN917356 CTI917356:CTJ917356 DDE917356:DDF917356 DNA917356:DNB917356 DWW917356:DWX917356 EGS917356:EGT917356 EQO917356:EQP917356 FAK917356:FAL917356 FKG917356:FKH917356 FUC917356:FUD917356 GDY917356:GDZ917356 GNU917356:GNV917356 GXQ917356:GXR917356 HHM917356:HHN917356 HRI917356:HRJ917356 IBE917356:IBF917356 ILA917356:ILB917356 IUW917356:IUX917356 JES917356:JET917356 JOO917356:JOP917356 JYK917356:JYL917356 KIG917356:KIH917356 KSC917356:KSD917356 LBY917356:LBZ917356 LLU917356:LLV917356 LVQ917356:LVR917356 MFM917356:MFN917356 MPI917356:MPJ917356 MZE917356:MZF917356 NJA917356:NJB917356 NSW917356:NSX917356 OCS917356:OCT917356 OMO917356:OMP917356 OWK917356:OWL917356 PGG917356:PGH917356 PQC917356:PQD917356 PZY917356:PZZ917356 QJU917356:QJV917356 QTQ917356:QTR917356 RDM917356:RDN917356 RNI917356:RNJ917356 RXE917356:RXF917356 SHA917356:SHB917356 SQW917356:SQX917356 TAS917356:TAT917356 TKO917356:TKP917356 TUK917356:TUL917356 UEG917356:UEH917356 UOC917356:UOD917356 UXY917356:UXZ917356 VHU917356:VHV917356 VRQ917356:VRR917356 WBM917356:WBN917356 WLI917356:WLJ917356 WVE917356:WVF917356 IS982892:IT982892 SO982892:SP982892 ACK982892:ACL982892 AMG982892:AMH982892 AWC982892:AWD982892 BFY982892:BFZ982892 BPU982892:BPV982892 BZQ982892:BZR982892 CJM982892:CJN982892 CTI982892:CTJ982892 DDE982892:DDF982892 DNA982892:DNB982892 DWW982892:DWX982892 EGS982892:EGT982892 EQO982892:EQP982892 FAK982892:FAL982892 FKG982892:FKH982892 FUC982892:FUD982892 GDY982892:GDZ982892 GNU982892:GNV982892 GXQ982892:GXR982892 HHM982892:HHN982892 HRI982892:HRJ982892 IBE982892:IBF982892 ILA982892:ILB982892 IUW982892:IUX982892 JES982892:JET982892 JOO982892:JOP982892 JYK982892:JYL982892 KIG982892:KIH982892 KSC982892:KSD982892 LBY982892:LBZ982892 LLU982892:LLV982892 LVQ982892:LVR982892 MFM982892:MFN982892 MPI982892:MPJ982892 MZE982892:MZF982892 NJA982892:NJB982892 NSW982892:NSX982892 OCS982892:OCT982892 OMO982892:OMP982892 OWK982892:OWL982892 PGG982892:PGH982892 PQC982892:PQD982892 PZY982892:PZZ982892 QJU982892:QJV982892 QTQ982892:QTR982892 RDM982892:RDN982892 RNI982892:RNJ982892 RXE982892:RXF982892 SHA982892:SHB982892 SQW982892:SQX982892 TAS982892:TAT982892 TKO982892:TKP982892 TUK982892:TUL982892 UEG982892:UEH982892 UOC982892:UOD982892 UXY982892:UXZ982892 VHU982892:VHV982892 VRQ982892:VRR982892 WBM982892:WBN982892 WLI982892:WLJ982892 WVE982892:WVF982892" xr:uid="{328D1A48-C4EE-4DFE-8C4F-FC1B5B976E9D}">
      <formula1>"Imperial, Metric"</formula1>
    </dataValidation>
  </dataValidations>
  <printOptions horizontalCentered="1"/>
  <pageMargins left="0.5" right="0.5" top="0.5" bottom="0.5" header="0.511811023622047" footer="0.118110236220472"/>
  <pageSetup paperSize="9" scale="59" orientation="portrait"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49D8CFB-46F3-4057-84EA-D4F6A9EF012D}">
          <x14:formula1>
            <xm:f>ReadytouseProducts!$D$2:$D$28</xm:f>
          </x14:formula1>
          <xm:sqref>C7:D7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D6A0F-4B90-412B-B6B5-8B1F6A995E3B}">
  <sheetPr codeName="Sheet8"/>
  <dimension ref="A1:AA145"/>
  <sheetViews>
    <sheetView workbookViewId="0">
      <pane xSplit="3" ySplit="4" topLeftCell="D59" activePane="bottomRight" state="frozen"/>
      <selection pane="topRight" activeCell="C1" sqref="C1"/>
      <selection pane="bottomLeft" activeCell="A5" sqref="A5"/>
      <selection pane="bottomRight" activeCell="D59" sqref="D59"/>
    </sheetView>
  </sheetViews>
  <sheetFormatPr defaultRowHeight="14.4"/>
  <cols>
    <col min="1" max="1" width="34.44140625" customWidth="1"/>
    <col min="2" max="2" width="10.44140625" customWidth="1"/>
    <col min="3" max="3" width="12.77734375" style="3" customWidth="1"/>
    <col min="4" max="27" width="7.77734375" customWidth="1"/>
  </cols>
  <sheetData>
    <row r="1" spans="1:27" ht="72.599999999999994" customHeight="1">
      <c r="A1" s="7" t="str">
        <f>'Xammal Miqdar'!A1</f>
        <v>Giren Çıkan</v>
      </c>
      <c r="B1" s="7" t="s">
        <v>1</v>
      </c>
      <c r="C1" s="7" t="str">
        <f>'Xammal Miqdar'!C1</f>
        <v>Vahid Qiymet</v>
      </c>
      <c r="D1" s="7" t="str">
        <f>'Xammal Miqdar'!D1</f>
        <v>Sandvic Salmon</v>
      </c>
      <c r="E1" s="7" t="str">
        <f>'Xammal Miqdar'!G1</f>
        <v>Sandvic Salami</v>
      </c>
      <c r="F1" s="7" t="str">
        <f>'Xammal Miqdar'!H1</f>
        <v>Sandvic Club</v>
      </c>
      <c r="G1" s="7" t="str">
        <f>'Xammal Miqdar'!E1</f>
        <v>Sandvic Tuna</v>
      </c>
      <c r="H1" s="7" t="str">
        <f>'Xammal Miqdar'!F1</f>
        <v>Sandvic Turkey ham</v>
      </c>
      <c r="I1" s="7" t="str">
        <f>'Xammal Miqdar'!L1</f>
        <v>Sandvic vegetable</v>
      </c>
      <c r="J1" s="7" t="str">
        <f>'Xammal Miqdar'!I1</f>
        <v xml:space="preserve">Sandvic caesar </v>
      </c>
      <c r="K1" s="7" t="str">
        <f>'Xammal Miqdar'!J1</f>
        <v>Sadvic Chicken</v>
      </c>
      <c r="L1" s="7" t="str">
        <f>'Xammal Miqdar'!K1</f>
        <v>Sandvic nuggets</v>
      </c>
      <c r="M1" s="7" t="str">
        <f>'Xammal Miqdar'!M1</f>
        <v>Sandvic vegetable hot</v>
      </c>
      <c r="N1" s="7" t="str">
        <f>'Xammal Miqdar'!R1</f>
        <v>Schnizel</v>
      </c>
      <c r="O1" s="7" t="str">
        <f>'Xammal Miqdar'!P1</f>
        <v>Escolabe</v>
      </c>
      <c r="P1" s="7" t="str">
        <f>'Xammal Miqdar'!Q1</f>
        <v>Kiyevski</v>
      </c>
      <c r="Q1" s="7" t="str">
        <f>'Xammal Miqdar'!N1</f>
        <v>Kentucky</v>
      </c>
      <c r="R1" s="7" t="str">
        <f>'Xammal Miqdar'!O1</f>
        <v>Devalye</v>
      </c>
      <c r="S1" s="7" t="str">
        <f>'Xammal Miqdar'!U1</f>
        <v>Nuggets</v>
      </c>
      <c r="T1" s="7" t="str">
        <f>'Xammal Miqdar'!V1</f>
        <v>Chicken grilled</v>
      </c>
      <c r="U1" s="7" t="str">
        <f>'Xammal Miqdar'!S1</f>
        <v>Chicken wings</v>
      </c>
      <c r="V1" s="7" t="str">
        <f>'Xammal Miqdar'!T1</f>
        <v>Chicken Legs</v>
      </c>
      <c r="W1" s="7" t="str">
        <f>'Xammal Miqdar'!W1</f>
        <v>Margaritta pizza</v>
      </c>
      <c r="X1" s="6"/>
      <c r="Y1" s="6"/>
      <c r="Z1" s="6"/>
      <c r="AA1" s="6"/>
    </row>
    <row r="2" spans="1:27" ht="21.6" customHeight="1">
      <c r="A2" s="8" t="s">
        <v>31</v>
      </c>
      <c r="B2" s="8"/>
      <c r="C2" s="9"/>
      <c r="D2" s="10">
        <f>'Xammal Miqdar'!D2</f>
        <v>7.5</v>
      </c>
      <c r="E2" s="10">
        <f>'Xammal Miqdar'!G2</f>
        <v>6</v>
      </c>
      <c r="F2" s="10">
        <f>'Xammal Miqdar'!H2</f>
        <v>6</v>
      </c>
      <c r="G2" s="10">
        <f>'Xammal Miqdar'!E2</f>
        <v>6.5</v>
      </c>
      <c r="H2" s="10">
        <f>'Xammal Miqdar'!F2</f>
        <v>6</v>
      </c>
      <c r="I2" s="10">
        <f>'Xammal Miqdar'!L2</f>
        <v>4</v>
      </c>
      <c r="J2" s="10">
        <f>'Xammal Miqdar'!I2</f>
        <v>5.5</v>
      </c>
      <c r="K2" s="10">
        <f>'Xammal Miqdar'!J2</f>
        <v>5</v>
      </c>
      <c r="L2" s="10">
        <f>'Xammal Miqdar'!K2</f>
        <v>5</v>
      </c>
      <c r="M2" s="10">
        <f>'Xammal Miqdar'!M2</f>
        <v>7</v>
      </c>
      <c r="N2" s="10">
        <f>'Xammal Miqdar'!R2</f>
        <v>5</v>
      </c>
      <c r="O2" s="10">
        <f>'Xammal Miqdar'!P2</f>
        <v>6</v>
      </c>
      <c r="P2" s="10">
        <f>'Xammal Miqdar'!Q2</f>
        <v>5</v>
      </c>
      <c r="Q2" s="10">
        <f>'Xammal Miqdar'!N2</f>
        <v>8</v>
      </c>
      <c r="R2" s="10">
        <f>'Xammal Miqdar'!O2</f>
        <v>7</v>
      </c>
      <c r="S2" s="10">
        <f>'Xammal Miqdar'!U2</f>
        <v>6</v>
      </c>
      <c r="T2" s="10">
        <f>'Xammal Miqdar'!V2</f>
        <v>7</v>
      </c>
      <c r="U2" s="10">
        <f>'Xammal Miqdar'!S2</f>
        <v>7</v>
      </c>
      <c r="V2" s="10">
        <f>'Xammal Miqdar'!T2</f>
        <v>7</v>
      </c>
      <c r="W2" s="10">
        <f>'Xammal Miqdar'!W2</f>
        <v>7</v>
      </c>
      <c r="X2" s="5"/>
      <c r="Y2" s="5"/>
      <c r="Z2" s="5"/>
      <c r="AA2" s="5"/>
    </row>
    <row r="3" spans="1:27" ht="25.35" customHeight="1">
      <c r="A3" s="8" t="s">
        <v>32</v>
      </c>
      <c r="B3" s="8"/>
      <c r="C3" s="9"/>
      <c r="D3" s="10">
        <f>SUM(D5:D199)</f>
        <v>3.4489639814814814</v>
      </c>
      <c r="E3" s="10">
        <f t="shared" ref="E3:W3" si="0">SUM(E5:E199)</f>
        <v>2.1820936726190481</v>
      </c>
      <c r="F3" s="10">
        <f t="shared" si="0"/>
        <v>1.7906549387420758</v>
      </c>
      <c r="G3" s="10">
        <f t="shared" si="0"/>
        <v>1.8795012841000305</v>
      </c>
      <c r="H3" s="10">
        <f t="shared" si="0"/>
        <v>2.0090067864923746</v>
      </c>
      <c r="I3" s="10">
        <f t="shared" si="0"/>
        <v>1.1751492458761283</v>
      </c>
      <c r="J3" s="10">
        <f t="shared" si="0"/>
        <v>1.5950306862745098</v>
      </c>
      <c r="K3" s="10">
        <f t="shared" si="0"/>
        <v>1.9801907546614608</v>
      </c>
      <c r="L3" s="10">
        <f t="shared" si="0"/>
        <v>1.835012962962963</v>
      </c>
      <c r="M3" s="10">
        <f t="shared" si="0"/>
        <v>1.6851492458761281</v>
      </c>
      <c r="N3" s="10">
        <f t="shared" si="0"/>
        <v>1.9623859703179518</v>
      </c>
      <c r="O3" s="10">
        <f t="shared" si="0"/>
        <v>2.6023859703179517</v>
      </c>
      <c r="P3" s="10">
        <f t="shared" si="0"/>
        <v>2.2873859703179522</v>
      </c>
      <c r="Q3" s="10">
        <f t="shared" si="0"/>
        <v>3.2636980003931395</v>
      </c>
      <c r="R3" s="10">
        <f t="shared" si="0"/>
        <v>3.1223859703179522</v>
      </c>
      <c r="S3" s="10">
        <f t="shared" si="0"/>
        <v>2.3927515873015874</v>
      </c>
      <c r="T3" s="10">
        <f t="shared" si="0"/>
        <v>3.9899999999999998</v>
      </c>
      <c r="U3" s="10">
        <f t="shared" si="0"/>
        <v>2.8745431131750947</v>
      </c>
      <c r="V3" s="10">
        <f t="shared" si="0"/>
        <v>2.8245431131750949</v>
      </c>
      <c r="W3" s="10">
        <f t="shared" si="0"/>
        <v>2.2665999999999999</v>
      </c>
      <c r="X3" s="5"/>
      <c r="Y3" s="5"/>
      <c r="Z3" s="5"/>
      <c r="AA3" s="5"/>
    </row>
    <row r="4" spans="1:27" ht="25.35" customHeight="1">
      <c r="A4" s="8" t="s">
        <v>33</v>
      </c>
      <c r="B4" s="8"/>
      <c r="C4" s="9"/>
      <c r="D4" s="11">
        <f>IFERROR(D3/D2,0)</f>
        <v>0.45986186419753083</v>
      </c>
      <c r="E4" s="11"/>
      <c r="F4" s="11"/>
      <c r="G4" s="11"/>
      <c r="H4" s="11"/>
      <c r="I4" s="11"/>
      <c r="J4" s="11"/>
      <c r="K4" s="11"/>
      <c r="L4" s="11"/>
      <c r="M4" s="11"/>
      <c r="N4" s="11"/>
      <c r="O4" s="11"/>
      <c r="P4" s="11"/>
      <c r="Q4" s="11"/>
      <c r="R4" s="11"/>
      <c r="S4" s="11"/>
      <c r="T4" s="11"/>
      <c r="U4" s="11"/>
      <c r="V4" s="11"/>
      <c r="W4" s="11"/>
      <c r="X4" s="4"/>
      <c r="Y4" s="4"/>
      <c r="Z4" s="4"/>
      <c r="AA4" s="4"/>
    </row>
    <row r="5" spans="1:27">
      <c r="A5" s="1" t="str">
        <f>'Xammal Miqdar'!A5</f>
        <v xml:space="preserve">ALMA CEMI KG </v>
      </c>
      <c r="B5" s="1" t="s">
        <v>167</v>
      </c>
      <c r="C5" s="1">
        <f>'Xammal Miqdar'!C5</f>
        <v>0</v>
      </c>
      <c r="D5" s="2" t="str">
        <f>IFERROR('Xammal Miqdar'!$C5*'Xammal Miqdar'!D5,"")</f>
        <v/>
      </c>
      <c r="E5" s="2" t="str">
        <f>IFERROR('Xammal Miqdar'!$C5*'Xammal Miqdar'!G5,"")</f>
        <v/>
      </c>
      <c r="F5" s="2" t="str">
        <f>IFERROR('Xammal Miqdar'!$C5*'Xammal Miqdar'!H5,"")</f>
        <v/>
      </c>
      <c r="G5" s="2">
        <f>IFERROR('Xammal Miqdar'!$C5*'Xammal Miqdar'!E5,"")</f>
        <v>0</v>
      </c>
      <c r="H5" s="2">
        <f>IFERROR('Xammal Miqdar'!$C5*'Xammal Miqdar'!F5,"")</f>
        <v>0</v>
      </c>
      <c r="I5" s="2">
        <f>IFERROR('Xammal Miqdar'!$C5*'Xammal Miqdar'!L5,"")</f>
        <v>0</v>
      </c>
      <c r="J5" s="2">
        <f>IFERROR('Xammal Miqdar'!$C5*'Xammal Miqdar'!I5,"")</f>
        <v>0</v>
      </c>
      <c r="K5" s="2">
        <f>IFERROR('Xammal Miqdar'!$C5*'Xammal Miqdar'!J5,"")</f>
        <v>0</v>
      </c>
      <c r="L5" s="2">
        <f>IFERROR('Xammal Miqdar'!$C5*'Xammal Miqdar'!K5,"")</f>
        <v>0</v>
      </c>
      <c r="M5" s="2">
        <f>IFERROR('Xammal Miqdar'!$C5*'Xammal Miqdar'!M5,"")</f>
        <v>0</v>
      </c>
      <c r="N5" s="2">
        <f>IFERROR('Xammal Miqdar'!$C5*'Xammal Miqdar'!R5,"")</f>
        <v>0</v>
      </c>
      <c r="O5" s="2">
        <f>IFERROR('Xammal Miqdar'!$C5*'Xammal Miqdar'!P5,"")</f>
        <v>0</v>
      </c>
      <c r="P5" s="2">
        <f>IFERROR('Xammal Miqdar'!$C5*'Xammal Miqdar'!Q5,"")</f>
        <v>0</v>
      </c>
      <c r="Q5" s="2">
        <f>IFERROR('Xammal Miqdar'!$C5*'Xammal Miqdar'!N5,"")</f>
        <v>0</v>
      </c>
      <c r="R5" s="2">
        <f>IFERROR('Xammal Miqdar'!$C5*'Xammal Miqdar'!O5,"")</f>
        <v>0</v>
      </c>
      <c r="S5" s="2">
        <f>IFERROR('Xammal Miqdar'!$C5*'Xammal Miqdar'!U5,"")</f>
        <v>0</v>
      </c>
      <c r="T5" s="2">
        <f>IFERROR('Xammal Miqdar'!$C5*'Xammal Miqdar'!V5,"")</f>
        <v>0</v>
      </c>
      <c r="U5" s="2">
        <f>IFERROR('Xammal Miqdar'!$C5*'Xammal Miqdar'!S5,"")</f>
        <v>0</v>
      </c>
      <c r="V5" s="2">
        <f>IFERROR('Xammal Miqdar'!$C5*'Xammal Miqdar'!T5,"")</f>
        <v>0</v>
      </c>
      <c r="W5" s="2">
        <f>IFERROR('Xammal Miqdar'!$C5*'Xammal Miqdar'!W5,"")</f>
        <v>0</v>
      </c>
      <c r="X5" s="2"/>
      <c r="Y5" s="2"/>
      <c r="Z5" s="2"/>
      <c r="AA5" s="2"/>
    </row>
    <row r="6" spans="1:27">
      <c r="A6" s="1" t="str">
        <f>'Xammal Miqdar'!A6</f>
        <v>ANKARA SPAGETTI KG</v>
      </c>
      <c r="B6" s="1" t="s">
        <v>167</v>
      </c>
      <c r="C6" s="1">
        <f>'Xammal Miqdar'!C6</f>
        <v>0.95</v>
      </c>
      <c r="D6" s="2" t="str">
        <f>IFERROR('Xammal Miqdar'!$C6*'Xammal Miqdar'!D6,"")</f>
        <v/>
      </c>
      <c r="E6" s="2" t="str">
        <f>IFERROR('Xammal Miqdar'!$C6*'Xammal Miqdar'!G6,"")</f>
        <v/>
      </c>
      <c r="F6" s="2" t="str">
        <f>IFERROR('Xammal Miqdar'!$C6*'Xammal Miqdar'!H6,"")</f>
        <v/>
      </c>
      <c r="G6" s="2">
        <f>IFERROR('Xammal Miqdar'!$C6*'Xammal Miqdar'!E6,"")</f>
        <v>0</v>
      </c>
      <c r="H6" s="2">
        <f>IFERROR('Xammal Miqdar'!$C6*'Xammal Miqdar'!F6,"")</f>
        <v>0</v>
      </c>
      <c r="I6" s="2">
        <f>IFERROR('Xammal Miqdar'!$C6*'Xammal Miqdar'!L6,"")</f>
        <v>0</v>
      </c>
      <c r="J6" s="2">
        <f>IFERROR('Xammal Miqdar'!$C6*'Xammal Miqdar'!I6,"")</f>
        <v>0</v>
      </c>
      <c r="K6" s="2">
        <f>IFERROR('Xammal Miqdar'!$C6*'Xammal Miqdar'!J6,"")</f>
        <v>0</v>
      </c>
      <c r="L6" s="2">
        <f>IFERROR('Xammal Miqdar'!$C6*'Xammal Miqdar'!K6,"")</f>
        <v>0</v>
      </c>
      <c r="M6" s="2">
        <f>IFERROR('Xammal Miqdar'!$C6*'Xammal Miqdar'!M6,"")</f>
        <v>0</v>
      </c>
      <c r="N6" s="2">
        <f>IFERROR('Xammal Miqdar'!$C6*'Xammal Miqdar'!R6,"")</f>
        <v>0</v>
      </c>
      <c r="O6" s="2">
        <f>IFERROR('Xammal Miqdar'!$C6*'Xammal Miqdar'!P6,"")</f>
        <v>0</v>
      </c>
      <c r="P6" s="2">
        <f>IFERROR('Xammal Miqdar'!$C6*'Xammal Miqdar'!Q6,"")</f>
        <v>0</v>
      </c>
      <c r="Q6" s="2">
        <f>IFERROR('Xammal Miqdar'!$C6*'Xammal Miqdar'!N6,"")</f>
        <v>0</v>
      </c>
      <c r="R6" s="2">
        <f>IFERROR('Xammal Miqdar'!$C6*'Xammal Miqdar'!O6,"")</f>
        <v>0</v>
      </c>
      <c r="S6" s="2">
        <f>IFERROR('Xammal Miqdar'!$C6*'Xammal Miqdar'!U6,"")</f>
        <v>0</v>
      </c>
      <c r="T6" s="2">
        <f>IFERROR('Xammal Miqdar'!$C6*'Xammal Miqdar'!V6,"")</f>
        <v>0</v>
      </c>
      <c r="U6" s="2">
        <f>IFERROR('Xammal Miqdar'!$C6*'Xammal Miqdar'!S6,"")</f>
        <v>0</v>
      </c>
      <c r="V6" s="2">
        <f>IFERROR('Xammal Miqdar'!$C6*'Xammal Miqdar'!T6,"")</f>
        <v>0</v>
      </c>
      <c r="W6" s="2">
        <f>IFERROR('Xammal Miqdar'!$C6*'Xammal Miqdar'!W6,"")</f>
        <v>0</v>
      </c>
      <c r="X6" s="1"/>
      <c r="Y6" s="1"/>
      <c r="Z6" s="1"/>
      <c r="AA6" s="1"/>
    </row>
    <row r="7" spans="1:27">
      <c r="A7" s="1" t="str">
        <f>'Xammal Miqdar'!A7</f>
        <v>AVOKADO KG</v>
      </c>
      <c r="B7" s="1" t="s">
        <v>167</v>
      </c>
      <c r="C7" s="1">
        <f>'Xammal Miqdar'!C7</f>
        <v>9.4849999999999994</v>
      </c>
      <c r="D7" s="2" t="str">
        <f>IFERROR('Xammal Miqdar'!$C7*'Xammal Miqdar'!D7,"")</f>
        <v/>
      </c>
      <c r="E7" s="2" t="str">
        <f>IFERROR('Xammal Miqdar'!$C7*'Xammal Miqdar'!G7,"")</f>
        <v/>
      </c>
      <c r="F7" s="2" t="str">
        <f>IFERROR('Xammal Miqdar'!$C7*'Xammal Miqdar'!H7,"")</f>
        <v/>
      </c>
      <c r="G7" s="2">
        <f>IFERROR('Xammal Miqdar'!$C7*'Xammal Miqdar'!E7,"")</f>
        <v>0</v>
      </c>
      <c r="H7" s="2">
        <f>IFERROR('Xammal Miqdar'!$C7*'Xammal Miqdar'!F7,"")</f>
        <v>0</v>
      </c>
      <c r="I7" s="2">
        <f>IFERROR('Xammal Miqdar'!$C7*'Xammal Miqdar'!L7,"")</f>
        <v>0</v>
      </c>
      <c r="J7" s="2">
        <f>IFERROR('Xammal Miqdar'!$C7*'Xammal Miqdar'!I7,"")</f>
        <v>0</v>
      </c>
      <c r="K7" s="2">
        <f>IFERROR('Xammal Miqdar'!$C7*'Xammal Miqdar'!J7,"")</f>
        <v>0</v>
      </c>
      <c r="L7" s="2">
        <f>IFERROR('Xammal Miqdar'!$C7*'Xammal Miqdar'!K7,"")</f>
        <v>0</v>
      </c>
      <c r="M7" s="2">
        <f>IFERROR('Xammal Miqdar'!$C7*'Xammal Miqdar'!M7,"")</f>
        <v>0</v>
      </c>
      <c r="N7" s="2">
        <f>IFERROR('Xammal Miqdar'!$C7*'Xammal Miqdar'!R7,"")</f>
        <v>0</v>
      </c>
      <c r="O7" s="2">
        <f>IFERROR('Xammal Miqdar'!$C7*'Xammal Miqdar'!P7,"")</f>
        <v>0</v>
      </c>
      <c r="P7" s="2">
        <f>IFERROR('Xammal Miqdar'!$C7*'Xammal Miqdar'!Q7,"")</f>
        <v>0</v>
      </c>
      <c r="Q7" s="2">
        <f>IFERROR('Xammal Miqdar'!$C7*'Xammal Miqdar'!N7,"")</f>
        <v>0</v>
      </c>
      <c r="R7" s="2">
        <f>IFERROR('Xammal Miqdar'!$C7*'Xammal Miqdar'!O7,"")</f>
        <v>0</v>
      </c>
      <c r="S7" s="2">
        <f>IFERROR('Xammal Miqdar'!$C7*'Xammal Miqdar'!U7,"")</f>
        <v>0</v>
      </c>
      <c r="T7" s="2">
        <f>IFERROR('Xammal Miqdar'!$C7*'Xammal Miqdar'!V7,"")</f>
        <v>0</v>
      </c>
      <c r="U7" s="2">
        <f>IFERROR('Xammal Miqdar'!$C7*'Xammal Miqdar'!S7,"")</f>
        <v>0</v>
      </c>
      <c r="V7" s="2">
        <f>IFERROR('Xammal Miqdar'!$C7*'Xammal Miqdar'!T7,"")</f>
        <v>0</v>
      </c>
      <c r="W7" s="2">
        <f>IFERROR('Xammal Miqdar'!$C7*'Xammal Miqdar'!W7,"")</f>
        <v>0</v>
      </c>
      <c r="X7" s="1"/>
      <c r="Y7" s="1"/>
      <c r="Z7" s="1"/>
      <c r="AA7" s="1"/>
    </row>
    <row r="8" spans="1:27">
      <c r="A8" s="1" t="str">
        <f>'Xammal Miqdar'!A8</f>
        <v>AYSBERQ RESEPT</v>
      </c>
      <c r="B8" s="1" t="s">
        <v>167</v>
      </c>
      <c r="C8" s="1">
        <f>'Xammal Miqdar'!C8</f>
        <v>2.5575000000000001</v>
      </c>
      <c r="D8" s="2">
        <f>IFERROR('Xammal Miqdar'!$C8*'Xammal Miqdar'!D8,"")</f>
        <v>0</v>
      </c>
      <c r="E8" s="2" t="str">
        <f>IFERROR('Xammal Miqdar'!$C8*'Xammal Miqdar'!G8,"")</f>
        <v/>
      </c>
      <c r="F8" s="2" t="str">
        <f>IFERROR('Xammal Miqdar'!$C8*'Xammal Miqdar'!H8,"")</f>
        <v/>
      </c>
      <c r="G8" s="2">
        <f>IFERROR('Xammal Miqdar'!$C8*'Xammal Miqdar'!E8,"")</f>
        <v>0</v>
      </c>
      <c r="H8" s="2">
        <f>IFERROR('Xammal Miqdar'!$C8*'Xammal Miqdar'!F8,"")</f>
        <v>0</v>
      </c>
      <c r="I8" s="2">
        <f>IFERROR('Xammal Miqdar'!$C8*'Xammal Miqdar'!L8,"")</f>
        <v>0</v>
      </c>
      <c r="J8" s="2">
        <f>IFERROR('Xammal Miqdar'!$C8*'Xammal Miqdar'!I8,"")</f>
        <v>0.17902500000000002</v>
      </c>
      <c r="K8" s="2">
        <f>IFERROR('Xammal Miqdar'!$C8*'Xammal Miqdar'!J8,"")</f>
        <v>0</v>
      </c>
      <c r="L8" s="2">
        <f>IFERROR('Xammal Miqdar'!$C8*'Xammal Miqdar'!K8,"")</f>
        <v>0</v>
      </c>
      <c r="M8" s="2">
        <f>IFERROR('Xammal Miqdar'!$C8*'Xammal Miqdar'!M8,"")</f>
        <v>0</v>
      </c>
      <c r="N8" s="2">
        <f>IFERROR('Xammal Miqdar'!$C8*'Xammal Miqdar'!R8,"")</f>
        <v>0</v>
      </c>
      <c r="O8" s="2">
        <f>IFERROR('Xammal Miqdar'!$C8*'Xammal Miqdar'!P8,"")</f>
        <v>0</v>
      </c>
      <c r="P8" s="2">
        <f>IFERROR('Xammal Miqdar'!$C8*'Xammal Miqdar'!Q8,"")</f>
        <v>0</v>
      </c>
      <c r="Q8" s="2">
        <f>IFERROR('Xammal Miqdar'!$C8*'Xammal Miqdar'!N8,"")</f>
        <v>0</v>
      </c>
      <c r="R8" s="2">
        <f>IFERROR('Xammal Miqdar'!$C8*'Xammal Miqdar'!O8,"")</f>
        <v>0</v>
      </c>
      <c r="S8" s="2">
        <f>IFERROR('Xammal Miqdar'!$C8*'Xammal Miqdar'!U8,"")</f>
        <v>0</v>
      </c>
      <c r="T8" s="2">
        <f>IFERROR('Xammal Miqdar'!$C8*'Xammal Miqdar'!V8,"")</f>
        <v>0</v>
      </c>
      <c r="U8" s="2">
        <f>IFERROR('Xammal Miqdar'!$C8*'Xammal Miqdar'!S8,"")</f>
        <v>0</v>
      </c>
      <c r="V8" s="2">
        <f>IFERROR('Xammal Miqdar'!$C8*'Xammal Miqdar'!T8,"")</f>
        <v>0</v>
      </c>
      <c r="W8" s="2">
        <f>IFERROR('Xammal Miqdar'!$C8*'Xammal Miqdar'!W8,"")</f>
        <v>0</v>
      </c>
      <c r="X8" s="1"/>
      <c r="Y8" s="1"/>
      <c r="Z8" s="1"/>
      <c r="AA8" s="1"/>
    </row>
    <row r="9" spans="1:27">
      <c r="A9" s="1" t="str">
        <f>'Xammal Miqdar'!A9</f>
        <v xml:space="preserve">BABY CHICKEN KG </v>
      </c>
      <c r="B9" s="1" t="s">
        <v>167</v>
      </c>
      <c r="C9" s="1">
        <f>'Xammal Miqdar'!C9</f>
        <v>5.38</v>
      </c>
      <c r="D9" s="2" t="str">
        <f>IFERROR('Xammal Miqdar'!$C9*'Xammal Miqdar'!D9,"")</f>
        <v/>
      </c>
      <c r="E9" s="2" t="str">
        <f>IFERROR('Xammal Miqdar'!$C9*'Xammal Miqdar'!G9,"")</f>
        <v/>
      </c>
      <c r="F9" s="2" t="str">
        <f>IFERROR('Xammal Miqdar'!$C9*'Xammal Miqdar'!H9,"")</f>
        <v/>
      </c>
      <c r="G9" s="2">
        <f>IFERROR('Xammal Miqdar'!$C9*'Xammal Miqdar'!E9,"")</f>
        <v>0</v>
      </c>
      <c r="H9" s="2">
        <f>IFERROR('Xammal Miqdar'!$C9*'Xammal Miqdar'!F9,"")</f>
        <v>0</v>
      </c>
      <c r="I9" s="2">
        <f>IFERROR('Xammal Miqdar'!$C9*'Xammal Miqdar'!L9,"")</f>
        <v>0</v>
      </c>
      <c r="J9" s="2">
        <f>IFERROR('Xammal Miqdar'!$C9*'Xammal Miqdar'!I9,"")</f>
        <v>0</v>
      </c>
      <c r="K9" s="2">
        <f>IFERROR('Xammal Miqdar'!$C9*'Xammal Miqdar'!J9,"")</f>
        <v>0</v>
      </c>
      <c r="L9" s="2">
        <f>IFERROR('Xammal Miqdar'!$C9*'Xammal Miqdar'!K9,"")</f>
        <v>0</v>
      </c>
      <c r="M9" s="2">
        <f>IFERROR('Xammal Miqdar'!$C9*'Xammal Miqdar'!M9,"")</f>
        <v>0</v>
      </c>
      <c r="N9" s="2">
        <f>IFERROR('Xammal Miqdar'!$C9*'Xammal Miqdar'!R9,"")</f>
        <v>0</v>
      </c>
      <c r="O9" s="2">
        <f>IFERROR('Xammal Miqdar'!$C9*'Xammal Miqdar'!P9,"")</f>
        <v>0</v>
      </c>
      <c r="P9" s="2">
        <f>IFERROR('Xammal Miqdar'!$C9*'Xammal Miqdar'!Q9,"")</f>
        <v>0</v>
      </c>
      <c r="Q9" s="2">
        <f>IFERROR('Xammal Miqdar'!$C9*'Xammal Miqdar'!N9,"")</f>
        <v>0</v>
      </c>
      <c r="R9" s="2">
        <f>IFERROR('Xammal Miqdar'!$C9*'Xammal Miqdar'!O9,"")</f>
        <v>0</v>
      </c>
      <c r="S9" s="2">
        <f>IFERROR('Xammal Miqdar'!$C9*'Xammal Miqdar'!U9,"")</f>
        <v>0</v>
      </c>
      <c r="T9" s="2">
        <f>IFERROR('Xammal Miqdar'!$C9*'Xammal Miqdar'!V9,"")</f>
        <v>0</v>
      </c>
      <c r="U9" s="2">
        <f>IFERROR('Xammal Miqdar'!$C9*'Xammal Miqdar'!S9,"")</f>
        <v>0</v>
      </c>
      <c r="V9" s="2">
        <f>IFERROR('Xammal Miqdar'!$C9*'Xammal Miqdar'!T9,"")</f>
        <v>0</v>
      </c>
      <c r="W9" s="2">
        <f>IFERROR('Xammal Miqdar'!$C9*'Xammal Miqdar'!W9,"")</f>
        <v>0</v>
      </c>
      <c r="X9" s="1"/>
      <c r="Y9" s="1"/>
      <c r="Z9" s="1"/>
      <c r="AA9" s="1"/>
    </row>
    <row r="10" spans="1:27">
      <c r="A10" s="1" t="str">
        <f>'Xammal Miqdar'!A10</f>
        <v xml:space="preserve">BADAM TEMIZLENMISH KG </v>
      </c>
      <c r="B10" s="1" t="s">
        <v>167</v>
      </c>
      <c r="C10" s="1">
        <f>'Xammal Miqdar'!C10</f>
        <v>0</v>
      </c>
      <c r="D10" s="2" t="str">
        <f>IFERROR('Xammal Miqdar'!$C10*'Xammal Miqdar'!D10,"")</f>
        <v/>
      </c>
      <c r="E10" s="2" t="str">
        <f>IFERROR('Xammal Miqdar'!$C10*'Xammal Miqdar'!G10,"")</f>
        <v/>
      </c>
      <c r="F10" s="2" t="str">
        <f>IFERROR('Xammal Miqdar'!$C10*'Xammal Miqdar'!H10,"")</f>
        <v/>
      </c>
      <c r="G10" s="2">
        <f>IFERROR('Xammal Miqdar'!$C10*'Xammal Miqdar'!E10,"")</f>
        <v>0</v>
      </c>
      <c r="H10" s="2">
        <f>IFERROR('Xammal Miqdar'!$C10*'Xammal Miqdar'!F10,"")</f>
        <v>0</v>
      </c>
      <c r="I10" s="2">
        <f>IFERROR('Xammal Miqdar'!$C10*'Xammal Miqdar'!L10,"")</f>
        <v>0</v>
      </c>
      <c r="J10" s="2">
        <f>IFERROR('Xammal Miqdar'!$C10*'Xammal Miqdar'!I10,"")</f>
        <v>0</v>
      </c>
      <c r="K10" s="2">
        <f>IFERROR('Xammal Miqdar'!$C10*'Xammal Miqdar'!J10,"")</f>
        <v>0</v>
      </c>
      <c r="L10" s="2">
        <f>IFERROR('Xammal Miqdar'!$C10*'Xammal Miqdar'!K10,"")</f>
        <v>0</v>
      </c>
      <c r="M10" s="2">
        <f>IFERROR('Xammal Miqdar'!$C10*'Xammal Miqdar'!M10,"")</f>
        <v>0</v>
      </c>
      <c r="N10" s="2">
        <f>IFERROR('Xammal Miqdar'!$C10*'Xammal Miqdar'!R10,"")</f>
        <v>0</v>
      </c>
      <c r="O10" s="2">
        <f>IFERROR('Xammal Miqdar'!$C10*'Xammal Miqdar'!P10,"")</f>
        <v>0</v>
      </c>
      <c r="P10" s="2">
        <f>IFERROR('Xammal Miqdar'!$C10*'Xammal Miqdar'!Q10,"")</f>
        <v>0</v>
      </c>
      <c r="Q10" s="2">
        <f>IFERROR('Xammal Miqdar'!$C10*'Xammal Miqdar'!N10,"")</f>
        <v>0</v>
      </c>
      <c r="R10" s="2">
        <f>IFERROR('Xammal Miqdar'!$C10*'Xammal Miqdar'!O10,"")</f>
        <v>0</v>
      </c>
      <c r="S10" s="2">
        <f>IFERROR('Xammal Miqdar'!$C10*'Xammal Miqdar'!U10,"")</f>
        <v>0</v>
      </c>
      <c r="T10" s="2">
        <f>IFERROR('Xammal Miqdar'!$C10*'Xammal Miqdar'!V10,"")</f>
        <v>0</v>
      </c>
      <c r="U10" s="2">
        <f>IFERROR('Xammal Miqdar'!$C10*'Xammal Miqdar'!S10,"")</f>
        <v>0</v>
      </c>
      <c r="V10" s="2">
        <f>IFERROR('Xammal Miqdar'!$C10*'Xammal Miqdar'!T10,"")</f>
        <v>0</v>
      </c>
      <c r="W10" s="2">
        <f>IFERROR('Xammal Miqdar'!$C10*'Xammal Miqdar'!W10,"")</f>
        <v>0</v>
      </c>
      <c r="X10" s="1"/>
      <c r="Y10" s="1"/>
      <c r="Z10" s="1"/>
      <c r="AA10" s="1"/>
    </row>
    <row r="11" spans="1:27">
      <c r="A11" s="1" t="str">
        <f>'Xammal Miqdar'!A11</f>
        <v xml:space="preserve">BADIMCAN KG </v>
      </c>
      <c r="B11" s="1" t="s">
        <v>167</v>
      </c>
      <c r="C11" s="1">
        <f>'Xammal Miqdar'!C11</f>
        <v>2.6130000000000004</v>
      </c>
      <c r="D11" s="2" t="str">
        <f>IFERROR('Xammal Miqdar'!$C11*'Xammal Miqdar'!D11,"")</f>
        <v/>
      </c>
      <c r="E11" s="2" t="str">
        <f>IFERROR('Xammal Miqdar'!$C11*'Xammal Miqdar'!G11,"")</f>
        <v/>
      </c>
      <c r="F11" s="2" t="str">
        <f>IFERROR('Xammal Miqdar'!$C11*'Xammal Miqdar'!H11,"")</f>
        <v/>
      </c>
      <c r="G11" s="2">
        <f>IFERROR('Xammal Miqdar'!$C11*'Xammal Miqdar'!E11,"")</f>
        <v>0</v>
      </c>
      <c r="H11" s="2">
        <f>IFERROR('Xammal Miqdar'!$C11*'Xammal Miqdar'!F11,"")</f>
        <v>0</v>
      </c>
      <c r="I11" s="2">
        <f>IFERROR('Xammal Miqdar'!$C11*'Xammal Miqdar'!L11,"")</f>
        <v>7.8390000000000015E-2</v>
      </c>
      <c r="J11" s="2">
        <f>IFERROR('Xammal Miqdar'!$C11*'Xammal Miqdar'!I11,"")</f>
        <v>0</v>
      </c>
      <c r="K11" s="2">
        <f>IFERROR('Xammal Miqdar'!$C11*'Xammal Miqdar'!J11,"")</f>
        <v>5.2260000000000008E-2</v>
      </c>
      <c r="L11" s="2">
        <f>IFERROR('Xammal Miqdar'!$C11*'Xammal Miqdar'!K11,"")</f>
        <v>0</v>
      </c>
      <c r="M11" s="2">
        <f>IFERROR('Xammal Miqdar'!$C11*'Xammal Miqdar'!M11,"")</f>
        <v>7.8390000000000015E-2</v>
      </c>
      <c r="N11" s="2">
        <f>IFERROR('Xammal Miqdar'!$C11*'Xammal Miqdar'!R11,"")</f>
        <v>0</v>
      </c>
      <c r="O11" s="2">
        <f>IFERROR('Xammal Miqdar'!$C11*'Xammal Miqdar'!P11,"")</f>
        <v>0</v>
      </c>
      <c r="P11" s="2">
        <f>IFERROR('Xammal Miqdar'!$C11*'Xammal Miqdar'!Q11,"")</f>
        <v>0</v>
      </c>
      <c r="Q11" s="2">
        <f>IFERROR('Xammal Miqdar'!$C11*'Xammal Miqdar'!N11,"")</f>
        <v>0</v>
      </c>
      <c r="R11" s="2">
        <f>IFERROR('Xammal Miqdar'!$C11*'Xammal Miqdar'!O11,"")</f>
        <v>0</v>
      </c>
      <c r="S11" s="2">
        <f>IFERROR('Xammal Miqdar'!$C11*'Xammal Miqdar'!U11,"")</f>
        <v>0</v>
      </c>
      <c r="T11" s="2">
        <f>IFERROR('Xammal Miqdar'!$C11*'Xammal Miqdar'!V11,"")</f>
        <v>0</v>
      </c>
      <c r="U11" s="2">
        <f>IFERROR('Xammal Miqdar'!$C11*'Xammal Miqdar'!S11,"")</f>
        <v>0</v>
      </c>
      <c r="V11" s="2">
        <f>IFERROR('Xammal Miqdar'!$C11*'Xammal Miqdar'!T11,"")</f>
        <v>0</v>
      </c>
      <c r="W11" s="2">
        <f>IFERROR('Xammal Miqdar'!$C11*'Xammal Miqdar'!W11,"")</f>
        <v>0</v>
      </c>
      <c r="X11" s="1"/>
      <c r="Y11" s="1"/>
      <c r="Z11" s="1"/>
      <c r="AA11" s="1"/>
    </row>
    <row r="12" spans="1:27">
      <c r="A12" s="1" t="str">
        <f>'Xammal Miqdar'!A12</f>
        <v>BAKTAT CAPERS KG</v>
      </c>
      <c r="B12" s="1" t="s">
        <v>167</v>
      </c>
      <c r="C12" s="1">
        <f>'Xammal Miqdar'!C12</f>
        <v>15</v>
      </c>
      <c r="D12" s="2" t="str">
        <f>IFERROR('Xammal Miqdar'!$C12*'Xammal Miqdar'!D12,"")</f>
        <v/>
      </c>
      <c r="E12" s="2" t="str">
        <f>IFERROR('Xammal Miqdar'!$C12*'Xammal Miqdar'!G12,"")</f>
        <v/>
      </c>
      <c r="F12" s="2" t="str">
        <f>IFERROR('Xammal Miqdar'!$C12*'Xammal Miqdar'!H12,"")</f>
        <v/>
      </c>
      <c r="G12" s="2">
        <f>IFERROR('Xammal Miqdar'!$C12*'Xammal Miqdar'!E12,"")</f>
        <v>0</v>
      </c>
      <c r="H12" s="2">
        <f>IFERROR('Xammal Miqdar'!$C12*'Xammal Miqdar'!F12,"")</f>
        <v>0</v>
      </c>
      <c r="I12" s="2">
        <f>IFERROR('Xammal Miqdar'!$C12*'Xammal Miqdar'!L12,"")</f>
        <v>0</v>
      </c>
      <c r="J12" s="2">
        <f>IFERROR('Xammal Miqdar'!$C12*'Xammal Miqdar'!I12,"")</f>
        <v>0</v>
      </c>
      <c r="K12" s="2">
        <f>IFERROR('Xammal Miqdar'!$C12*'Xammal Miqdar'!J12,"")</f>
        <v>0</v>
      </c>
      <c r="L12" s="2">
        <f>IFERROR('Xammal Miqdar'!$C12*'Xammal Miqdar'!K12,"")</f>
        <v>0</v>
      </c>
      <c r="M12" s="2">
        <f>IFERROR('Xammal Miqdar'!$C12*'Xammal Miqdar'!M12,"")</f>
        <v>0</v>
      </c>
      <c r="N12" s="2">
        <f>IFERROR('Xammal Miqdar'!$C12*'Xammal Miqdar'!R12,"")</f>
        <v>0</v>
      </c>
      <c r="O12" s="2">
        <f>IFERROR('Xammal Miqdar'!$C12*'Xammal Miqdar'!P12,"")</f>
        <v>0</v>
      </c>
      <c r="P12" s="2">
        <f>IFERROR('Xammal Miqdar'!$C12*'Xammal Miqdar'!Q12,"")</f>
        <v>0</v>
      </c>
      <c r="Q12" s="2">
        <f>IFERROR('Xammal Miqdar'!$C12*'Xammal Miqdar'!N12,"")</f>
        <v>0</v>
      </c>
      <c r="R12" s="2">
        <f>IFERROR('Xammal Miqdar'!$C12*'Xammal Miqdar'!O12,"")</f>
        <v>0</v>
      </c>
      <c r="S12" s="2">
        <f>IFERROR('Xammal Miqdar'!$C12*'Xammal Miqdar'!U12,"")</f>
        <v>0</v>
      </c>
      <c r="T12" s="2">
        <f>IFERROR('Xammal Miqdar'!$C12*'Xammal Miqdar'!V12,"")</f>
        <v>0</v>
      </c>
      <c r="U12" s="2">
        <f>IFERROR('Xammal Miqdar'!$C12*'Xammal Miqdar'!S12,"")</f>
        <v>0</v>
      </c>
      <c r="V12" s="2">
        <f>IFERROR('Xammal Miqdar'!$C12*'Xammal Miqdar'!T12,"")</f>
        <v>0</v>
      </c>
      <c r="W12" s="2">
        <f>IFERROR('Xammal Miqdar'!$C12*'Xammal Miqdar'!W12,"")</f>
        <v>0</v>
      </c>
      <c r="X12" s="1"/>
      <c r="Y12" s="1"/>
      <c r="Z12" s="1"/>
      <c r="AA12" s="1"/>
    </row>
    <row r="13" spans="1:27">
      <c r="A13" s="1" t="str">
        <f>'Xammal Miqdar'!A13</f>
        <v xml:space="preserve">BAL 1 KG </v>
      </c>
      <c r="B13" s="1" t="s">
        <v>167</v>
      </c>
      <c r="C13" s="1">
        <f>'Xammal Miqdar'!C13</f>
        <v>3.1</v>
      </c>
      <c r="D13" s="2" t="str">
        <f>IFERROR('Xammal Miqdar'!$C13*'Xammal Miqdar'!D13,"")</f>
        <v/>
      </c>
      <c r="E13" s="2" t="str">
        <f>IFERROR('Xammal Miqdar'!$C13*'Xammal Miqdar'!G13,"")</f>
        <v/>
      </c>
      <c r="F13" s="2" t="str">
        <f>IFERROR('Xammal Miqdar'!$C13*'Xammal Miqdar'!H13,"")</f>
        <v/>
      </c>
      <c r="G13" s="2">
        <f>IFERROR('Xammal Miqdar'!$C13*'Xammal Miqdar'!E13,"")</f>
        <v>0</v>
      </c>
      <c r="H13" s="2">
        <f>IFERROR('Xammal Miqdar'!$C13*'Xammal Miqdar'!F13,"")</f>
        <v>0</v>
      </c>
      <c r="I13" s="2">
        <f>IFERROR('Xammal Miqdar'!$C13*'Xammal Miqdar'!L13,"")</f>
        <v>0</v>
      </c>
      <c r="J13" s="2">
        <f>IFERROR('Xammal Miqdar'!$C13*'Xammal Miqdar'!I13,"")</f>
        <v>0</v>
      </c>
      <c r="K13" s="2">
        <f>IFERROR('Xammal Miqdar'!$C13*'Xammal Miqdar'!J13,"")</f>
        <v>0</v>
      </c>
      <c r="L13" s="2">
        <f>IFERROR('Xammal Miqdar'!$C13*'Xammal Miqdar'!K13,"")</f>
        <v>0</v>
      </c>
      <c r="M13" s="2">
        <f>IFERROR('Xammal Miqdar'!$C13*'Xammal Miqdar'!M13,"")</f>
        <v>0</v>
      </c>
      <c r="N13" s="2">
        <f>IFERROR('Xammal Miqdar'!$C13*'Xammal Miqdar'!R13,"")</f>
        <v>0</v>
      </c>
      <c r="O13" s="2">
        <f>IFERROR('Xammal Miqdar'!$C13*'Xammal Miqdar'!P13,"")</f>
        <v>0</v>
      </c>
      <c r="P13" s="2">
        <f>IFERROR('Xammal Miqdar'!$C13*'Xammal Miqdar'!Q13,"")</f>
        <v>0</v>
      </c>
      <c r="Q13" s="2">
        <f>IFERROR('Xammal Miqdar'!$C13*'Xammal Miqdar'!N13,"")</f>
        <v>0</v>
      </c>
      <c r="R13" s="2">
        <f>IFERROR('Xammal Miqdar'!$C13*'Xammal Miqdar'!O13,"")</f>
        <v>0</v>
      </c>
      <c r="S13" s="2">
        <f>IFERROR('Xammal Miqdar'!$C13*'Xammal Miqdar'!U13,"")</f>
        <v>0</v>
      </c>
      <c r="T13" s="2">
        <f>IFERROR('Xammal Miqdar'!$C13*'Xammal Miqdar'!V13,"")</f>
        <v>0</v>
      </c>
      <c r="U13" s="2">
        <f>IFERROR('Xammal Miqdar'!$C13*'Xammal Miqdar'!S13,"")</f>
        <v>0</v>
      </c>
      <c r="V13" s="2">
        <f>IFERROR('Xammal Miqdar'!$C13*'Xammal Miqdar'!T13,"")</f>
        <v>0</v>
      </c>
      <c r="W13" s="2">
        <f>IFERROR('Xammal Miqdar'!$C13*'Xammal Miqdar'!W13,"")</f>
        <v>0</v>
      </c>
      <c r="X13" s="1"/>
      <c r="Y13" s="1"/>
      <c r="Z13" s="1"/>
      <c r="AA13" s="1"/>
    </row>
    <row r="14" spans="1:27">
      <c r="A14" s="1" t="str">
        <f>'Xammal Miqdar'!A14</f>
        <v xml:space="preserve">BIBER BOLQAR KG </v>
      </c>
      <c r="B14" s="1" t="s">
        <v>167</v>
      </c>
      <c r="C14" s="1">
        <f>'Xammal Miqdar'!C14</f>
        <v>3.222</v>
      </c>
      <c r="D14" s="2" t="str">
        <f>IFERROR('Xammal Miqdar'!$C14*'Xammal Miqdar'!D14,"")</f>
        <v/>
      </c>
      <c r="E14" s="2" t="str">
        <f>IFERROR('Xammal Miqdar'!$C14*'Xammal Miqdar'!G14,"")</f>
        <v/>
      </c>
      <c r="F14" s="2" t="str">
        <f>IFERROR('Xammal Miqdar'!$C14*'Xammal Miqdar'!H14,"")</f>
        <v/>
      </c>
      <c r="G14" s="2">
        <f>IFERROR('Xammal Miqdar'!$C14*'Xammal Miqdar'!E14,"")</f>
        <v>0</v>
      </c>
      <c r="H14" s="2">
        <f>IFERROR('Xammal Miqdar'!$C14*'Xammal Miqdar'!F14,"")</f>
        <v>0</v>
      </c>
      <c r="I14" s="2">
        <f>IFERROR('Xammal Miqdar'!$C14*'Xammal Miqdar'!L14,"")</f>
        <v>0</v>
      </c>
      <c r="J14" s="2">
        <f>IFERROR('Xammal Miqdar'!$C14*'Xammal Miqdar'!I14,"")</f>
        <v>0</v>
      </c>
      <c r="K14" s="2">
        <f>IFERROR('Xammal Miqdar'!$C14*'Xammal Miqdar'!J14,"")</f>
        <v>0</v>
      </c>
      <c r="L14" s="2">
        <f>IFERROR('Xammal Miqdar'!$C14*'Xammal Miqdar'!K14,"")</f>
        <v>0</v>
      </c>
      <c r="M14" s="2">
        <f>IFERROR('Xammal Miqdar'!$C14*'Xammal Miqdar'!M14,"")</f>
        <v>0</v>
      </c>
      <c r="N14" s="2">
        <f>IFERROR('Xammal Miqdar'!$C14*'Xammal Miqdar'!R14,"")</f>
        <v>0</v>
      </c>
      <c r="O14" s="2">
        <f>IFERROR('Xammal Miqdar'!$C14*'Xammal Miqdar'!P14,"")</f>
        <v>0</v>
      </c>
      <c r="P14" s="2">
        <f>IFERROR('Xammal Miqdar'!$C14*'Xammal Miqdar'!Q14,"")</f>
        <v>0</v>
      </c>
      <c r="Q14" s="2">
        <f>IFERROR('Xammal Miqdar'!$C14*'Xammal Miqdar'!N14,"")</f>
        <v>0</v>
      </c>
      <c r="R14" s="2">
        <f>IFERROR('Xammal Miqdar'!$C14*'Xammal Miqdar'!O14,"")</f>
        <v>0</v>
      </c>
      <c r="S14" s="2">
        <f>IFERROR('Xammal Miqdar'!$C14*'Xammal Miqdar'!U14,"")</f>
        <v>0</v>
      </c>
      <c r="T14" s="2">
        <f>IFERROR('Xammal Miqdar'!$C14*'Xammal Miqdar'!V14,"")</f>
        <v>0</v>
      </c>
      <c r="U14" s="2">
        <f>IFERROR('Xammal Miqdar'!$C14*'Xammal Miqdar'!S14,"")</f>
        <v>0</v>
      </c>
      <c r="V14" s="2">
        <f>IFERROR('Xammal Miqdar'!$C14*'Xammal Miqdar'!T14,"")</f>
        <v>0</v>
      </c>
      <c r="W14" s="2">
        <f>IFERROR('Xammal Miqdar'!$C14*'Xammal Miqdar'!W14,"")</f>
        <v>0</v>
      </c>
      <c r="X14" s="1"/>
      <c r="Y14" s="1"/>
      <c r="Z14" s="1"/>
      <c r="AA14" s="1"/>
    </row>
    <row r="15" spans="1:27">
      <c r="A15" s="1" t="str">
        <f>'Xammal Miqdar'!A15</f>
        <v>BONDUEL QARGIDALI KG</v>
      </c>
      <c r="B15" s="1" t="s">
        <v>167</v>
      </c>
      <c r="C15" s="1">
        <f>'Xammal Miqdar'!C15</f>
        <v>5.0599999999999996</v>
      </c>
      <c r="D15" s="2" t="str">
        <f>IFERROR('Xammal Miqdar'!$C15*'Xammal Miqdar'!D15,"")</f>
        <v/>
      </c>
      <c r="E15" s="2" t="str">
        <f>IFERROR('Xammal Miqdar'!$C15*'Xammal Miqdar'!G15,"")</f>
        <v/>
      </c>
      <c r="F15" s="2" t="str">
        <f>IFERROR('Xammal Miqdar'!$C15*'Xammal Miqdar'!H15,"")</f>
        <v/>
      </c>
      <c r="G15" s="2">
        <f>IFERROR('Xammal Miqdar'!$C15*'Xammal Miqdar'!E15,"")</f>
        <v>5.0599999999999999E-2</v>
      </c>
      <c r="H15" s="2">
        <f>IFERROR('Xammal Miqdar'!$C15*'Xammal Miqdar'!F15,"")</f>
        <v>0</v>
      </c>
      <c r="I15" s="2">
        <f>IFERROR('Xammal Miqdar'!$C15*'Xammal Miqdar'!L15,"")</f>
        <v>0</v>
      </c>
      <c r="J15" s="2">
        <f>IFERROR('Xammal Miqdar'!$C15*'Xammal Miqdar'!I15,"")</f>
        <v>0</v>
      </c>
      <c r="K15" s="2">
        <f>IFERROR('Xammal Miqdar'!$C15*'Xammal Miqdar'!J15,"")</f>
        <v>0</v>
      </c>
      <c r="L15" s="2">
        <f>IFERROR('Xammal Miqdar'!$C15*'Xammal Miqdar'!K15,"")</f>
        <v>0</v>
      </c>
      <c r="M15" s="2">
        <f>IFERROR('Xammal Miqdar'!$C15*'Xammal Miqdar'!M15,"")</f>
        <v>0</v>
      </c>
      <c r="N15" s="2">
        <f>IFERROR('Xammal Miqdar'!$C15*'Xammal Miqdar'!R15,"")</f>
        <v>0</v>
      </c>
      <c r="O15" s="2">
        <f>IFERROR('Xammal Miqdar'!$C15*'Xammal Miqdar'!P15,"")</f>
        <v>0</v>
      </c>
      <c r="P15" s="2">
        <f>IFERROR('Xammal Miqdar'!$C15*'Xammal Miqdar'!Q15,"")</f>
        <v>0</v>
      </c>
      <c r="Q15" s="2">
        <f>IFERROR('Xammal Miqdar'!$C15*'Xammal Miqdar'!N15,"")</f>
        <v>0</v>
      </c>
      <c r="R15" s="2">
        <f>IFERROR('Xammal Miqdar'!$C15*'Xammal Miqdar'!O15,"")</f>
        <v>0</v>
      </c>
      <c r="S15" s="2">
        <f>IFERROR('Xammal Miqdar'!$C15*'Xammal Miqdar'!U15,"")</f>
        <v>0</v>
      </c>
      <c r="T15" s="2">
        <f>IFERROR('Xammal Miqdar'!$C15*'Xammal Miqdar'!V15,"")</f>
        <v>0</v>
      </c>
      <c r="U15" s="2">
        <f>IFERROR('Xammal Miqdar'!$C15*'Xammal Miqdar'!S15,"")</f>
        <v>0</v>
      </c>
      <c r="V15" s="2">
        <f>IFERROR('Xammal Miqdar'!$C15*'Xammal Miqdar'!T15,"")</f>
        <v>0</v>
      </c>
      <c r="W15" s="2">
        <f>IFERROR('Xammal Miqdar'!$C15*'Xammal Miqdar'!W15,"")</f>
        <v>0</v>
      </c>
      <c r="X15" s="1"/>
      <c r="Y15" s="1"/>
      <c r="Z15" s="1"/>
      <c r="AA15" s="1"/>
    </row>
    <row r="16" spans="1:27">
      <c r="A16" s="1" t="str">
        <f>'Xammal Miqdar'!A16</f>
        <v xml:space="preserve">CAM FISTIGI (MUSKAT QOZU) KG </v>
      </c>
      <c r="B16" s="1" t="s">
        <v>167</v>
      </c>
      <c r="C16" s="1">
        <f>'Xammal Miqdar'!C16</f>
        <v>75</v>
      </c>
      <c r="D16" s="2" t="str">
        <f>IFERROR('Xammal Miqdar'!$C16*'Xammal Miqdar'!D16,"")</f>
        <v/>
      </c>
      <c r="E16" s="2" t="str">
        <f>IFERROR('Xammal Miqdar'!$C16*'Xammal Miqdar'!G16,"")</f>
        <v/>
      </c>
      <c r="F16" s="2" t="str">
        <f>IFERROR('Xammal Miqdar'!$C16*'Xammal Miqdar'!H16,"")</f>
        <v/>
      </c>
      <c r="G16" s="2">
        <f>IFERROR('Xammal Miqdar'!$C16*'Xammal Miqdar'!E16,"")</f>
        <v>0</v>
      </c>
      <c r="H16" s="2">
        <f>IFERROR('Xammal Miqdar'!$C16*'Xammal Miqdar'!F16,"")</f>
        <v>0</v>
      </c>
      <c r="I16" s="2">
        <f>IFERROR('Xammal Miqdar'!$C16*'Xammal Miqdar'!L16,"")</f>
        <v>0</v>
      </c>
      <c r="J16" s="2">
        <f>IFERROR('Xammal Miqdar'!$C16*'Xammal Miqdar'!I16,"")</f>
        <v>0</v>
      </c>
      <c r="K16" s="2">
        <f>IFERROR('Xammal Miqdar'!$C16*'Xammal Miqdar'!J16,"")</f>
        <v>0</v>
      </c>
      <c r="L16" s="2">
        <f>IFERROR('Xammal Miqdar'!$C16*'Xammal Miqdar'!K16,"")</f>
        <v>0</v>
      </c>
      <c r="M16" s="2">
        <f>IFERROR('Xammal Miqdar'!$C16*'Xammal Miqdar'!M16,"")</f>
        <v>0</v>
      </c>
      <c r="N16" s="2">
        <f>IFERROR('Xammal Miqdar'!$C16*'Xammal Miqdar'!R16,"")</f>
        <v>0</v>
      </c>
      <c r="O16" s="2">
        <f>IFERROR('Xammal Miqdar'!$C16*'Xammal Miqdar'!P16,"")</f>
        <v>0</v>
      </c>
      <c r="P16" s="2">
        <f>IFERROR('Xammal Miqdar'!$C16*'Xammal Miqdar'!Q16,"")</f>
        <v>0</v>
      </c>
      <c r="Q16" s="2">
        <f>IFERROR('Xammal Miqdar'!$C16*'Xammal Miqdar'!N16,"")</f>
        <v>0</v>
      </c>
      <c r="R16" s="2">
        <f>IFERROR('Xammal Miqdar'!$C16*'Xammal Miqdar'!O16,"")</f>
        <v>0</v>
      </c>
      <c r="S16" s="2">
        <f>IFERROR('Xammal Miqdar'!$C16*'Xammal Miqdar'!U16,"")</f>
        <v>0</v>
      </c>
      <c r="T16" s="2">
        <f>IFERROR('Xammal Miqdar'!$C16*'Xammal Miqdar'!V16,"")</f>
        <v>0</v>
      </c>
      <c r="U16" s="2">
        <f>IFERROR('Xammal Miqdar'!$C16*'Xammal Miqdar'!S16,"")</f>
        <v>0</v>
      </c>
      <c r="V16" s="2">
        <f>IFERROR('Xammal Miqdar'!$C16*'Xammal Miqdar'!T16,"")</f>
        <v>0</v>
      </c>
      <c r="W16" s="2">
        <f>IFERROR('Xammal Miqdar'!$C16*'Xammal Miqdar'!W16,"")</f>
        <v>0</v>
      </c>
      <c r="X16" s="1"/>
      <c r="Y16" s="1"/>
      <c r="Z16" s="1"/>
      <c r="AA16" s="1"/>
    </row>
    <row r="17" spans="1:27">
      <c r="A17" s="1" t="str">
        <f>'Xammal Miqdar'!A17</f>
        <v xml:space="preserve">CAN ETI ( TENDIRLOYN-BRAZILYA) KG </v>
      </c>
      <c r="B17" s="1" t="s">
        <v>167</v>
      </c>
      <c r="C17" s="1">
        <f>'Xammal Miqdar'!C17</f>
        <v>28</v>
      </c>
      <c r="D17" s="2" t="str">
        <f>IFERROR('Xammal Miqdar'!$C17*'Xammal Miqdar'!D17,"")</f>
        <v/>
      </c>
      <c r="E17" s="2" t="str">
        <f>IFERROR('Xammal Miqdar'!$C17*'Xammal Miqdar'!G17,"")</f>
        <v/>
      </c>
      <c r="F17" s="2" t="str">
        <f>IFERROR('Xammal Miqdar'!$C17*'Xammal Miqdar'!H17,"")</f>
        <v/>
      </c>
      <c r="G17" s="2">
        <f>IFERROR('Xammal Miqdar'!$C17*'Xammal Miqdar'!E17,"")</f>
        <v>0</v>
      </c>
      <c r="H17" s="2">
        <f>IFERROR('Xammal Miqdar'!$C17*'Xammal Miqdar'!F17,"")</f>
        <v>0</v>
      </c>
      <c r="I17" s="2">
        <f>IFERROR('Xammal Miqdar'!$C17*'Xammal Miqdar'!L17,"")</f>
        <v>0</v>
      </c>
      <c r="J17" s="2">
        <f>IFERROR('Xammal Miqdar'!$C17*'Xammal Miqdar'!I17,"")</f>
        <v>0</v>
      </c>
      <c r="K17" s="2">
        <f>IFERROR('Xammal Miqdar'!$C17*'Xammal Miqdar'!J17,"")</f>
        <v>0</v>
      </c>
      <c r="L17" s="2">
        <f>IFERROR('Xammal Miqdar'!$C17*'Xammal Miqdar'!K17,"")</f>
        <v>0</v>
      </c>
      <c r="M17" s="2">
        <f>IFERROR('Xammal Miqdar'!$C17*'Xammal Miqdar'!M17,"")</f>
        <v>0</v>
      </c>
      <c r="N17" s="2">
        <f>IFERROR('Xammal Miqdar'!$C17*'Xammal Miqdar'!R17,"")</f>
        <v>0</v>
      </c>
      <c r="O17" s="2">
        <f>IFERROR('Xammal Miqdar'!$C17*'Xammal Miqdar'!P17,"")</f>
        <v>0</v>
      </c>
      <c r="P17" s="2">
        <f>IFERROR('Xammal Miqdar'!$C17*'Xammal Miqdar'!Q17,"")</f>
        <v>0</v>
      </c>
      <c r="Q17" s="2">
        <f>IFERROR('Xammal Miqdar'!$C17*'Xammal Miqdar'!N17,"")</f>
        <v>0</v>
      </c>
      <c r="R17" s="2">
        <f>IFERROR('Xammal Miqdar'!$C17*'Xammal Miqdar'!O17,"")</f>
        <v>0</v>
      </c>
      <c r="S17" s="2">
        <f>IFERROR('Xammal Miqdar'!$C17*'Xammal Miqdar'!U17,"")</f>
        <v>0</v>
      </c>
      <c r="T17" s="2">
        <f>IFERROR('Xammal Miqdar'!$C17*'Xammal Miqdar'!V17,"")</f>
        <v>0</v>
      </c>
      <c r="U17" s="2">
        <f>IFERROR('Xammal Miqdar'!$C17*'Xammal Miqdar'!S17,"")</f>
        <v>0</v>
      </c>
      <c r="V17" s="2">
        <f>IFERROR('Xammal Miqdar'!$C17*'Xammal Miqdar'!T17,"")</f>
        <v>0</v>
      </c>
      <c r="W17" s="2">
        <f>IFERROR('Xammal Miqdar'!$C17*'Xammal Miqdar'!W17,"")</f>
        <v>0</v>
      </c>
      <c r="X17" s="1"/>
      <c r="Y17" s="1"/>
      <c r="Z17" s="1"/>
      <c r="AA17" s="1"/>
    </row>
    <row r="18" spans="1:27">
      <c r="A18" s="1" t="str">
        <f>'Xammal Miqdar'!A18</f>
        <v xml:space="preserve">CIRE KG </v>
      </c>
      <c r="B18" s="1" t="s">
        <v>167</v>
      </c>
      <c r="C18" s="1">
        <f>'Xammal Miqdar'!C18</f>
        <v>0</v>
      </c>
      <c r="D18" s="2" t="str">
        <f>IFERROR('Xammal Miqdar'!$C18*'Xammal Miqdar'!D18,"")</f>
        <v/>
      </c>
      <c r="E18" s="2" t="str">
        <f>IFERROR('Xammal Miqdar'!$C18*'Xammal Miqdar'!G18,"")</f>
        <v/>
      </c>
      <c r="F18" s="2" t="str">
        <f>IFERROR('Xammal Miqdar'!$C18*'Xammal Miqdar'!H18,"")</f>
        <v/>
      </c>
      <c r="G18" s="2">
        <f>IFERROR('Xammal Miqdar'!$C18*'Xammal Miqdar'!E18,"")</f>
        <v>0</v>
      </c>
      <c r="H18" s="2">
        <f>IFERROR('Xammal Miqdar'!$C18*'Xammal Miqdar'!F18,"")</f>
        <v>0</v>
      </c>
      <c r="I18" s="2">
        <f>IFERROR('Xammal Miqdar'!$C18*'Xammal Miqdar'!L18,"")</f>
        <v>0</v>
      </c>
      <c r="J18" s="2">
        <f>IFERROR('Xammal Miqdar'!$C18*'Xammal Miqdar'!I18,"")</f>
        <v>0</v>
      </c>
      <c r="K18" s="2">
        <f>IFERROR('Xammal Miqdar'!$C18*'Xammal Miqdar'!J18,"")</f>
        <v>0</v>
      </c>
      <c r="L18" s="2">
        <f>IFERROR('Xammal Miqdar'!$C18*'Xammal Miqdar'!K18,"")</f>
        <v>0</v>
      </c>
      <c r="M18" s="2">
        <f>IFERROR('Xammal Miqdar'!$C18*'Xammal Miqdar'!M18,"")</f>
        <v>0</v>
      </c>
      <c r="N18" s="2">
        <f>IFERROR('Xammal Miqdar'!$C18*'Xammal Miqdar'!R18,"")</f>
        <v>0</v>
      </c>
      <c r="O18" s="2">
        <f>IFERROR('Xammal Miqdar'!$C18*'Xammal Miqdar'!P18,"")</f>
        <v>0</v>
      </c>
      <c r="P18" s="2">
        <f>IFERROR('Xammal Miqdar'!$C18*'Xammal Miqdar'!Q18,"")</f>
        <v>0</v>
      </c>
      <c r="Q18" s="2">
        <f>IFERROR('Xammal Miqdar'!$C18*'Xammal Miqdar'!N18,"")</f>
        <v>0</v>
      </c>
      <c r="R18" s="2">
        <f>IFERROR('Xammal Miqdar'!$C18*'Xammal Miqdar'!O18,"")</f>
        <v>0</v>
      </c>
      <c r="S18" s="2">
        <f>IFERROR('Xammal Miqdar'!$C18*'Xammal Miqdar'!U18,"")</f>
        <v>0</v>
      </c>
      <c r="T18" s="2">
        <f>IFERROR('Xammal Miqdar'!$C18*'Xammal Miqdar'!V18,"")</f>
        <v>0</v>
      </c>
      <c r="U18" s="2">
        <f>IFERROR('Xammal Miqdar'!$C18*'Xammal Miqdar'!S18,"")</f>
        <v>0</v>
      </c>
      <c r="V18" s="2">
        <f>IFERROR('Xammal Miqdar'!$C18*'Xammal Miqdar'!T18,"")</f>
        <v>0</v>
      </c>
      <c r="W18" s="2">
        <f>IFERROR('Xammal Miqdar'!$C18*'Xammal Miqdar'!W18,"")</f>
        <v>0</v>
      </c>
      <c r="X18" s="1"/>
      <c r="Y18" s="1"/>
      <c r="Z18" s="1"/>
      <c r="AA18" s="1"/>
    </row>
    <row r="19" spans="1:27">
      <c r="A19" s="1" t="str">
        <f>'Xammal Miqdar'!A19</f>
        <v>DANA ETI SUMUKSUZ KG</v>
      </c>
      <c r="B19" s="1" t="s">
        <v>167</v>
      </c>
      <c r="C19" s="1">
        <f>'Xammal Miqdar'!C19</f>
        <v>13</v>
      </c>
      <c r="D19" s="2" t="str">
        <f>IFERROR('Xammal Miqdar'!$C19*'Xammal Miqdar'!D19,"")</f>
        <v/>
      </c>
      <c r="E19" s="2" t="str">
        <f>IFERROR('Xammal Miqdar'!$C19*'Xammal Miqdar'!G19,"")</f>
        <v/>
      </c>
      <c r="F19" s="2" t="str">
        <f>IFERROR('Xammal Miqdar'!$C19*'Xammal Miqdar'!H19,"")</f>
        <v/>
      </c>
      <c r="G19" s="2">
        <f>IFERROR('Xammal Miqdar'!$C19*'Xammal Miqdar'!E19,"")</f>
        <v>0</v>
      </c>
      <c r="H19" s="2">
        <f>IFERROR('Xammal Miqdar'!$C19*'Xammal Miqdar'!F19,"")</f>
        <v>0</v>
      </c>
      <c r="I19" s="2">
        <f>IFERROR('Xammal Miqdar'!$C19*'Xammal Miqdar'!L19,"")</f>
        <v>0</v>
      </c>
      <c r="J19" s="2">
        <f>IFERROR('Xammal Miqdar'!$C19*'Xammal Miqdar'!I19,"")</f>
        <v>0</v>
      </c>
      <c r="K19" s="2">
        <f>IFERROR('Xammal Miqdar'!$C19*'Xammal Miqdar'!J19,"")</f>
        <v>0</v>
      </c>
      <c r="L19" s="2">
        <f>IFERROR('Xammal Miqdar'!$C19*'Xammal Miqdar'!K19,"")</f>
        <v>0</v>
      </c>
      <c r="M19" s="2">
        <f>IFERROR('Xammal Miqdar'!$C19*'Xammal Miqdar'!M19,"")</f>
        <v>0</v>
      </c>
      <c r="N19" s="2">
        <f>IFERROR('Xammal Miqdar'!$C19*'Xammal Miqdar'!R19,"")</f>
        <v>0</v>
      </c>
      <c r="O19" s="2">
        <f>IFERROR('Xammal Miqdar'!$C19*'Xammal Miqdar'!P19,"")</f>
        <v>0</v>
      </c>
      <c r="P19" s="2">
        <f>IFERROR('Xammal Miqdar'!$C19*'Xammal Miqdar'!Q19,"")</f>
        <v>0</v>
      </c>
      <c r="Q19" s="2">
        <f>IFERROR('Xammal Miqdar'!$C19*'Xammal Miqdar'!N19,"")</f>
        <v>0</v>
      </c>
      <c r="R19" s="2">
        <f>IFERROR('Xammal Miqdar'!$C19*'Xammal Miqdar'!O19,"")</f>
        <v>0</v>
      </c>
      <c r="S19" s="2">
        <f>IFERROR('Xammal Miqdar'!$C19*'Xammal Miqdar'!U19,"")</f>
        <v>0</v>
      </c>
      <c r="T19" s="2">
        <f>IFERROR('Xammal Miqdar'!$C19*'Xammal Miqdar'!V19,"")</f>
        <v>0</v>
      </c>
      <c r="U19" s="2">
        <f>IFERROR('Xammal Miqdar'!$C19*'Xammal Miqdar'!S19,"")</f>
        <v>0</v>
      </c>
      <c r="V19" s="2">
        <f>IFERROR('Xammal Miqdar'!$C19*'Xammal Miqdar'!T19,"")</f>
        <v>0</v>
      </c>
      <c r="W19" s="2">
        <f>IFERROR('Xammal Miqdar'!$C19*'Xammal Miqdar'!W19,"")</f>
        <v>0</v>
      </c>
      <c r="X19" s="1"/>
      <c r="Y19" s="1"/>
      <c r="Z19" s="1"/>
      <c r="AA19" s="1"/>
    </row>
    <row r="20" spans="1:27">
      <c r="A20" s="1" t="str">
        <f>'Xammal Miqdar'!A20</f>
        <v xml:space="preserve">DARCIN KG </v>
      </c>
      <c r="B20" s="1" t="s">
        <v>167</v>
      </c>
      <c r="C20" s="1">
        <f>'Xammal Miqdar'!C20</f>
        <v>0</v>
      </c>
      <c r="D20" s="2" t="str">
        <f>IFERROR('Xammal Miqdar'!$C20*'Xammal Miqdar'!D20,"")</f>
        <v/>
      </c>
      <c r="E20" s="2" t="str">
        <f>IFERROR('Xammal Miqdar'!$C20*'Xammal Miqdar'!G20,"")</f>
        <v/>
      </c>
      <c r="F20" s="2" t="str">
        <f>IFERROR('Xammal Miqdar'!$C20*'Xammal Miqdar'!H20,"")</f>
        <v/>
      </c>
      <c r="G20" s="2">
        <f>IFERROR('Xammal Miqdar'!$C20*'Xammal Miqdar'!E20,"")</f>
        <v>0</v>
      </c>
      <c r="H20" s="2">
        <f>IFERROR('Xammal Miqdar'!$C20*'Xammal Miqdar'!F20,"")</f>
        <v>0</v>
      </c>
      <c r="I20" s="2">
        <f>IFERROR('Xammal Miqdar'!$C20*'Xammal Miqdar'!L20,"")</f>
        <v>0</v>
      </c>
      <c r="J20" s="2">
        <f>IFERROR('Xammal Miqdar'!$C20*'Xammal Miqdar'!I20,"")</f>
        <v>0</v>
      </c>
      <c r="K20" s="2">
        <f>IFERROR('Xammal Miqdar'!$C20*'Xammal Miqdar'!J20,"")</f>
        <v>0</v>
      </c>
      <c r="L20" s="2">
        <f>IFERROR('Xammal Miqdar'!$C20*'Xammal Miqdar'!K20,"")</f>
        <v>0</v>
      </c>
      <c r="M20" s="2">
        <f>IFERROR('Xammal Miqdar'!$C20*'Xammal Miqdar'!M20,"")</f>
        <v>0</v>
      </c>
      <c r="N20" s="2">
        <f>IFERROR('Xammal Miqdar'!$C20*'Xammal Miqdar'!R20,"")</f>
        <v>0</v>
      </c>
      <c r="O20" s="2">
        <f>IFERROR('Xammal Miqdar'!$C20*'Xammal Miqdar'!P20,"")</f>
        <v>0</v>
      </c>
      <c r="P20" s="2">
        <f>IFERROR('Xammal Miqdar'!$C20*'Xammal Miqdar'!Q20,"")</f>
        <v>0</v>
      </c>
      <c r="Q20" s="2">
        <f>IFERROR('Xammal Miqdar'!$C20*'Xammal Miqdar'!N20,"")</f>
        <v>0</v>
      </c>
      <c r="R20" s="2">
        <f>IFERROR('Xammal Miqdar'!$C20*'Xammal Miqdar'!O20,"")</f>
        <v>0</v>
      </c>
      <c r="S20" s="2">
        <f>IFERROR('Xammal Miqdar'!$C20*'Xammal Miqdar'!U20,"")</f>
        <v>0</v>
      </c>
      <c r="T20" s="2">
        <f>IFERROR('Xammal Miqdar'!$C20*'Xammal Miqdar'!V20,"")</f>
        <v>0</v>
      </c>
      <c r="U20" s="2">
        <f>IFERROR('Xammal Miqdar'!$C20*'Xammal Miqdar'!S20,"")</f>
        <v>0</v>
      </c>
      <c r="V20" s="2">
        <f>IFERROR('Xammal Miqdar'!$C20*'Xammal Miqdar'!T20,"")</f>
        <v>0</v>
      </c>
      <c r="W20" s="2">
        <f>IFERROR('Xammal Miqdar'!$C20*'Xammal Miqdar'!W20,"")</f>
        <v>0</v>
      </c>
      <c r="X20" s="1"/>
      <c r="Y20" s="1"/>
      <c r="Z20" s="1"/>
      <c r="AA20" s="1"/>
    </row>
    <row r="21" spans="1:27">
      <c r="A21" s="1" t="str">
        <f>'Xammal Miqdar'!A21</f>
        <v xml:space="preserve">DEFNE YARPAGI KG </v>
      </c>
      <c r="B21" s="1" t="s">
        <v>167</v>
      </c>
      <c r="C21" s="1">
        <f>'Xammal Miqdar'!C21</f>
        <v>0</v>
      </c>
      <c r="D21" s="2" t="str">
        <f>IFERROR('Xammal Miqdar'!$C21*'Xammal Miqdar'!D21,"")</f>
        <v/>
      </c>
      <c r="E21" s="2" t="str">
        <f>IFERROR('Xammal Miqdar'!$C21*'Xammal Miqdar'!G21,"")</f>
        <v/>
      </c>
      <c r="F21" s="2" t="str">
        <f>IFERROR('Xammal Miqdar'!$C21*'Xammal Miqdar'!H21,"")</f>
        <v/>
      </c>
      <c r="G21" s="2">
        <f>IFERROR('Xammal Miqdar'!$C21*'Xammal Miqdar'!E21,"")</f>
        <v>0</v>
      </c>
      <c r="H21" s="2">
        <f>IFERROR('Xammal Miqdar'!$C21*'Xammal Miqdar'!F21,"")</f>
        <v>0</v>
      </c>
      <c r="I21" s="2">
        <f>IFERROR('Xammal Miqdar'!$C21*'Xammal Miqdar'!L21,"")</f>
        <v>0</v>
      </c>
      <c r="J21" s="2">
        <f>IFERROR('Xammal Miqdar'!$C21*'Xammal Miqdar'!I21,"")</f>
        <v>0</v>
      </c>
      <c r="K21" s="2">
        <f>IFERROR('Xammal Miqdar'!$C21*'Xammal Miqdar'!J21,"")</f>
        <v>0</v>
      </c>
      <c r="L21" s="2">
        <f>IFERROR('Xammal Miqdar'!$C21*'Xammal Miqdar'!K21,"")</f>
        <v>0</v>
      </c>
      <c r="M21" s="2">
        <f>IFERROR('Xammal Miqdar'!$C21*'Xammal Miqdar'!M21,"")</f>
        <v>0</v>
      </c>
      <c r="N21" s="2">
        <f>IFERROR('Xammal Miqdar'!$C21*'Xammal Miqdar'!R21,"")</f>
        <v>0</v>
      </c>
      <c r="O21" s="2">
        <f>IFERROR('Xammal Miqdar'!$C21*'Xammal Miqdar'!P21,"")</f>
        <v>0</v>
      </c>
      <c r="P21" s="2">
        <f>IFERROR('Xammal Miqdar'!$C21*'Xammal Miqdar'!Q21,"")</f>
        <v>0</v>
      </c>
      <c r="Q21" s="2">
        <f>IFERROR('Xammal Miqdar'!$C21*'Xammal Miqdar'!N21,"")</f>
        <v>0</v>
      </c>
      <c r="R21" s="2">
        <f>IFERROR('Xammal Miqdar'!$C21*'Xammal Miqdar'!O21,"")</f>
        <v>0</v>
      </c>
      <c r="S21" s="2">
        <f>IFERROR('Xammal Miqdar'!$C21*'Xammal Miqdar'!U21,"")</f>
        <v>0</v>
      </c>
      <c r="T21" s="2">
        <f>IFERROR('Xammal Miqdar'!$C21*'Xammal Miqdar'!V21,"")</f>
        <v>0</v>
      </c>
      <c r="U21" s="2">
        <f>IFERROR('Xammal Miqdar'!$C21*'Xammal Miqdar'!S21,"")</f>
        <v>0</v>
      </c>
      <c r="V21" s="2">
        <f>IFERROR('Xammal Miqdar'!$C21*'Xammal Miqdar'!T21,"")</f>
        <v>0</v>
      </c>
      <c r="W21" s="2">
        <f>IFERROR('Xammal Miqdar'!$C21*'Xammal Miqdar'!W21,"")</f>
        <v>0</v>
      </c>
      <c r="X21" s="1"/>
      <c r="Y21" s="1"/>
      <c r="Z21" s="1"/>
      <c r="AA21" s="1"/>
    </row>
    <row r="22" spans="1:27">
      <c r="A22" s="1" t="str">
        <f>'Xammal Miqdar'!A22</f>
        <v xml:space="preserve">DUZ KG </v>
      </c>
      <c r="B22" s="1" t="s">
        <v>167</v>
      </c>
      <c r="C22" s="1">
        <f>'Xammal Miqdar'!C22</f>
        <v>0.44000000000000011</v>
      </c>
      <c r="D22" s="2" t="str">
        <f>IFERROR('Xammal Miqdar'!$C22*'Xammal Miqdar'!D22,"")</f>
        <v/>
      </c>
      <c r="E22" s="2" t="str">
        <f>IFERROR('Xammal Miqdar'!$C22*'Xammal Miqdar'!G22,"")</f>
        <v/>
      </c>
      <c r="F22" s="2">
        <f>IFERROR('Xammal Miqdar'!$C22*'Xammal Miqdar'!H22,"")</f>
        <v>7.7000000000000018E-4</v>
      </c>
      <c r="G22" s="2">
        <f>IFERROR('Xammal Miqdar'!$C22*'Xammal Miqdar'!E22,"")</f>
        <v>0</v>
      </c>
      <c r="H22" s="2">
        <f>IFERROR('Xammal Miqdar'!$C22*'Xammal Miqdar'!F22,"")</f>
        <v>0</v>
      </c>
      <c r="I22" s="2">
        <f>IFERROR('Xammal Miqdar'!$C22*'Xammal Miqdar'!L22,"")</f>
        <v>0</v>
      </c>
      <c r="J22" s="2">
        <f>IFERROR('Xammal Miqdar'!$C22*'Xammal Miqdar'!I22,"")</f>
        <v>1.3200000000000004E-3</v>
      </c>
      <c r="K22" s="2">
        <f>IFERROR('Xammal Miqdar'!$C22*'Xammal Miqdar'!J22,"")</f>
        <v>1.3200000000000004E-3</v>
      </c>
      <c r="L22" s="2">
        <f>IFERROR('Xammal Miqdar'!$C22*'Xammal Miqdar'!K22,"")</f>
        <v>0</v>
      </c>
      <c r="M22" s="2">
        <f>IFERROR('Xammal Miqdar'!$C22*'Xammal Miqdar'!M22,"")</f>
        <v>0</v>
      </c>
      <c r="N22" s="2">
        <f>IFERROR('Xammal Miqdar'!$C22*'Xammal Miqdar'!R22,"")</f>
        <v>1.3200000000000004E-3</v>
      </c>
      <c r="O22" s="2">
        <f>IFERROR('Xammal Miqdar'!$C22*'Xammal Miqdar'!P22,"")</f>
        <v>1.3200000000000004E-3</v>
      </c>
      <c r="P22" s="2">
        <f>IFERROR('Xammal Miqdar'!$C22*'Xammal Miqdar'!Q22,"")</f>
        <v>1.3200000000000004E-3</v>
      </c>
      <c r="Q22" s="2">
        <f>IFERROR('Xammal Miqdar'!$C22*'Xammal Miqdar'!N22,"")</f>
        <v>1.3200000000000004E-3</v>
      </c>
      <c r="R22" s="2">
        <f>IFERROR('Xammal Miqdar'!$C22*'Xammal Miqdar'!O22,"")</f>
        <v>1.3200000000000004E-3</v>
      </c>
      <c r="S22" s="2">
        <f>IFERROR('Xammal Miqdar'!$C22*'Xammal Miqdar'!U22,"")</f>
        <v>0</v>
      </c>
      <c r="T22" s="2">
        <f>IFERROR('Xammal Miqdar'!$C22*'Xammal Miqdar'!V22,"")</f>
        <v>0</v>
      </c>
      <c r="U22" s="2">
        <f>IFERROR('Xammal Miqdar'!$C22*'Xammal Miqdar'!S22,"")</f>
        <v>1.3200000000000004E-3</v>
      </c>
      <c r="V22" s="2">
        <f>IFERROR('Xammal Miqdar'!$C22*'Xammal Miqdar'!T22,"")</f>
        <v>1.3200000000000004E-3</v>
      </c>
      <c r="W22" s="2">
        <f>IFERROR('Xammal Miqdar'!$C22*'Xammal Miqdar'!W22,"")</f>
        <v>0</v>
      </c>
      <c r="X22" s="1"/>
      <c r="Y22" s="1"/>
      <c r="Z22" s="1"/>
      <c r="AA22" s="1"/>
    </row>
    <row r="23" spans="1:27">
      <c r="A23" s="1" t="str">
        <f>'Xammal Miqdar'!A23</f>
        <v>ERIK QURUSU KG(QAYSI)</v>
      </c>
      <c r="B23" s="1" t="s">
        <v>167</v>
      </c>
      <c r="C23" s="1">
        <f>'Xammal Miqdar'!C23</f>
        <v>9</v>
      </c>
      <c r="D23" s="2" t="str">
        <f>IFERROR('Xammal Miqdar'!$C23*'Xammal Miqdar'!D23,"")</f>
        <v/>
      </c>
      <c r="E23" s="2" t="str">
        <f>IFERROR('Xammal Miqdar'!$C23*'Xammal Miqdar'!G23,"")</f>
        <v/>
      </c>
      <c r="F23" s="2" t="str">
        <f>IFERROR('Xammal Miqdar'!$C23*'Xammal Miqdar'!H23,"")</f>
        <v/>
      </c>
      <c r="G23" s="2">
        <f>IFERROR('Xammal Miqdar'!$C23*'Xammal Miqdar'!E23,"")</f>
        <v>0</v>
      </c>
      <c r="H23" s="2">
        <f>IFERROR('Xammal Miqdar'!$C23*'Xammal Miqdar'!F23,"")</f>
        <v>0</v>
      </c>
      <c r="I23" s="2">
        <f>IFERROR('Xammal Miqdar'!$C23*'Xammal Miqdar'!L23,"")</f>
        <v>0</v>
      </c>
      <c r="J23" s="2">
        <f>IFERROR('Xammal Miqdar'!$C23*'Xammal Miqdar'!I23,"")</f>
        <v>0</v>
      </c>
      <c r="K23" s="2">
        <f>IFERROR('Xammal Miqdar'!$C23*'Xammal Miqdar'!J23,"")</f>
        <v>0</v>
      </c>
      <c r="L23" s="2">
        <f>IFERROR('Xammal Miqdar'!$C23*'Xammal Miqdar'!K23,"")</f>
        <v>0</v>
      </c>
      <c r="M23" s="2">
        <f>IFERROR('Xammal Miqdar'!$C23*'Xammal Miqdar'!M23,"")</f>
        <v>0</v>
      </c>
      <c r="N23" s="2">
        <f>IFERROR('Xammal Miqdar'!$C23*'Xammal Miqdar'!R23,"")</f>
        <v>0</v>
      </c>
      <c r="O23" s="2">
        <f>IFERROR('Xammal Miqdar'!$C23*'Xammal Miqdar'!P23,"")</f>
        <v>0</v>
      </c>
      <c r="P23" s="2">
        <f>IFERROR('Xammal Miqdar'!$C23*'Xammal Miqdar'!Q23,"")</f>
        <v>0</v>
      </c>
      <c r="Q23" s="2">
        <f>IFERROR('Xammal Miqdar'!$C23*'Xammal Miqdar'!N23,"")</f>
        <v>0</v>
      </c>
      <c r="R23" s="2">
        <f>IFERROR('Xammal Miqdar'!$C23*'Xammal Miqdar'!O23,"")</f>
        <v>0</v>
      </c>
      <c r="S23" s="2">
        <f>IFERROR('Xammal Miqdar'!$C23*'Xammal Miqdar'!U23,"")</f>
        <v>0</v>
      </c>
      <c r="T23" s="2">
        <f>IFERROR('Xammal Miqdar'!$C23*'Xammal Miqdar'!V23,"")</f>
        <v>0</v>
      </c>
      <c r="U23" s="2">
        <f>IFERROR('Xammal Miqdar'!$C23*'Xammal Miqdar'!S23,"")</f>
        <v>0</v>
      </c>
      <c r="V23" s="2">
        <f>IFERROR('Xammal Miqdar'!$C23*'Xammal Miqdar'!T23,"")</f>
        <v>0</v>
      </c>
      <c r="W23" s="2">
        <f>IFERROR('Xammal Miqdar'!$C23*'Xammal Miqdar'!W23,"")</f>
        <v>0</v>
      </c>
      <c r="X23" s="1"/>
      <c r="Y23" s="1"/>
      <c r="Z23" s="1"/>
      <c r="AA23" s="1"/>
    </row>
    <row r="24" spans="1:27">
      <c r="A24" s="1" t="str">
        <f>'Xammal Miqdar'!A24</f>
        <v xml:space="preserve">FRI KARTOF KG RESEPT </v>
      </c>
      <c r="B24" s="1" t="s">
        <v>167</v>
      </c>
      <c r="C24" s="1">
        <f>'Xammal Miqdar'!C24</f>
        <v>3.1</v>
      </c>
      <c r="D24" s="2" t="str">
        <f>IFERROR('Xammal Miqdar'!$C24*'Xammal Miqdar'!D24,"")</f>
        <v/>
      </c>
      <c r="E24" s="2" t="str">
        <f>IFERROR('Xammal Miqdar'!$C24*'Xammal Miqdar'!G24,"")</f>
        <v/>
      </c>
      <c r="F24" s="2" t="str">
        <f>IFERROR('Xammal Miqdar'!$C24*'Xammal Miqdar'!H24,"")</f>
        <v/>
      </c>
      <c r="G24" s="2">
        <f>IFERROR('Xammal Miqdar'!$C24*'Xammal Miqdar'!E24,"")</f>
        <v>0</v>
      </c>
      <c r="H24" s="2">
        <f>IFERROR('Xammal Miqdar'!$C24*'Xammal Miqdar'!F24,"")</f>
        <v>0</v>
      </c>
      <c r="I24" s="2">
        <f>IFERROR('Xammal Miqdar'!$C24*'Xammal Miqdar'!L24,"")</f>
        <v>0</v>
      </c>
      <c r="J24" s="2">
        <f>IFERROR('Xammal Miqdar'!$C24*'Xammal Miqdar'!I24,"")</f>
        <v>0</v>
      </c>
      <c r="K24" s="2">
        <f>IFERROR('Xammal Miqdar'!$C24*'Xammal Miqdar'!J24,"")</f>
        <v>0</v>
      </c>
      <c r="L24" s="2">
        <f>IFERROR('Xammal Miqdar'!$C24*'Xammal Miqdar'!K24,"")</f>
        <v>0</v>
      </c>
      <c r="M24" s="2">
        <f>IFERROR('Xammal Miqdar'!$C24*'Xammal Miqdar'!M24,"")</f>
        <v>0</v>
      </c>
      <c r="N24" s="2">
        <f>IFERROR('Xammal Miqdar'!$C24*'Xammal Miqdar'!R24,"")</f>
        <v>0.62000000000000011</v>
      </c>
      <c r="O24" s="2">
        <f>IFERROR('Xammal Miqdar'!$C24*'Xammal Miqdar'!P24,"")</f>
        <v>0.62000000000000011</v>
      </c>
      <c r="P24" s="2">
        <f>IFERROR('Xammal Miqdar'!$C24*'Xammal Miqdar'!Q24,"")</f>
        <v>0.62000000000000011</v>
      </c>
      <c r="Q24" s="2">
        <f>IFERROR('Xammal Miqdar'!$C24*'Xammal Miqdar'!N24,"")</f>
        <v>0.62000000000000011</v>
      </c>
      <c r="R24" s="2">
        <f>IFERROR('Xammal Miqdar'!$C24*'Xammal Miqdar'!O24,"")</f>
        <v>0.62000000000000011</v>
      </c>
      <c r="S24" s="2">
        <f>IFERROR('Xammal Miqdar'!$C24*'Xammal Miqdar'!U24,"")</f>
        <v>0.62000000000000011</v>
      </c>
      <c r="T24" s="2">
        <f>IFERROR('Xammal Miqdar'!$C24*'Xammal Miqdar'!V24,"")</f>
        <v>0</v>
      </c>
      <c r="U24" s="2">
        <f>IFERROR('Xammal Miqdar'!$C24*'Xammal Miqdar'!S24,"")</f>
        <v>0.62000000000000011</v>
      </c>
      <c r="V24" s="2">
        <f>IFERROR('Xammal Miqdar'!$C24*'Xammal Miqdar'!T24,"")</f>
        <v>0.62000000000000011</v>
      </c>
      <c r="W24" s="2">
        <f>IFERROR('Xammal Miqdar'!$C24*'Xammal Miqdar'!W24,"")</f>
        <v>0</v>
      </c>
      <c r="X24" s="1"/>
      <c r="Y24" s="1"/>
      <c r="Z24" s="1"/>
      <c r="AA24" s="1"/>
    </row>
    <row r="25" spans="1:27">
      <c r="A25" s="1" t="str">
        <f>'Xammal Miqdar'!A25</f>
        <v xml:space="preserve">GOBELEK ZIRE KG </v>
      </c>
      <c r="B25" s="1" t="s">
        <v>167</v>
      </c>
      <c r="C25" s="1">
        <f>'Xammal Miqdar'!C25</f>
        <v>4.9366666666666665</v>
      </c>
      <c r="D25" s="2" t="str">
        <f>IFERROR('Xammal Miqdar'!$C25*'Xammal Miqdar'!D25,"")</f>
        <v/>
      </c>
      <c r="E25" s="2" t="str">
        <f>IFERROR('Xammal Miqdar'!$C25*'Xammal Miqdar'!G25,"")</f>
        <v/>
      </c>
      <c r="F25" s="2" t="str">
        <f>IFERROR('Xammal Miqdar'!$C25*'Xammal Miqdar'!H25,"")</f>
        <v/>
      </c>
      <c r="G25" s="2">
        <f>IFERROR('Xammal Miqdar'!$C25*'Xammal Miqdar'!E25,"")</f>
        <v>0</v>
      </c>
      <c r="H25" s="2">
        <f>IFERROR('Xammal Miqdar'!$C25*'Xammal Miqdar'!F25,"")</f>
        <v>0</v>
      </c>
      <c r="I25" s="2">
        <f>IFERROR('Xammal Miqdar'!$C25*'Xammal Miqdar'!L25,"")</f>
        <v>0</v>
      </c>
      <c r="J25" s="2">
        <f>IFERROR('Xammal Miqdar'!$C25*'Xammal Miqdar'!I25,"")</f>
        <v>0</v>
      </c>
      <c r="K25" s="2">
        <f>IFERROR('Xammal Miqdar'!$C25*'Xammal Miqdar'!J25,"")</f>
        <v>0</v>
      </c>
      <c r="L25" s="2">
        <f>IFERROR('Xammal Miqdar'!$C25*'Xammal Miqdar'!K25,"")</f>
        <v>0</v>
      </c>
      <c r="M25" s="2">
        <f>IFERROR('Xammal Miqdar'!$C25*'Xammal Miqdar'!M25,"")</f>
        <v>0</v>
      </c>
      <c r="N25" s="2">
        <f>IFERROR('Xammal Miqdar'!$C25*'Xammal Miqdar'!R25,"")</f>
        <v>0</v>
      </c>
      <c r="O25" s="2">
        <f>IFERROR('Xammal Miqdar'!$C25*'Xammal Miqdar'!P25,"")</f>
        <v>0</v>
      </c>
      <c r="P25" s="2">
        <f>IFERROR('Xammal Miqdar'!$C25*'Xammal Miqdar'!Q25,"")</f>
        <v>0</v>
      </c>
      <c r="Q25" s="2">
        <f>IFERROR('Xammal Miqdar'!$C25*'Xammal Miqdar'!N25,"")</f>
        <v>0</v>
      </c>
      <c r="R25" s="2">
        <f>IFERROR('Xammal Miqdar'!$C25*'Xammal Miqdar'!O25,"")</f>
        <v>0</v>
      </c>
      <c r="S25" s="2">
        <f>IFERROR('Xammal Miqdar'!$C25*'Xammal Miqdar'!U25,"")</f>
        <v>0</v>
      </c>
      <c r="T25" s="2">
        <f>IFERROR('Xammal Miqdar'!$C25*'Xammal Miqdar'!V25,"")</f>
        <v>0</v>
      </c>
      <c r="U25" s="2">
        <f>IFERROR('Xammal Miqdar'!$C25*'Xammal Miqdar'!S25,"")</f>
        <v>0</v>
      </c>
      <c r="V25" s="2">
        <f>IFERROR('Xammal Miqdar'!$C25*'Xammal Miqdar'!T25,"")</f>
        <v>0</v>
      </c>
      <c r="W25" s="2">
        <f>IFERROR('Xammal Miqdar'!$C25*'Xammal Miqdar'!W25,"")</f>
        <v>0</v>
      </c>
      <c r="X25" s="1"/>
      <c r="Y25" s="1"/>
      <c r="Z25" s="1"/>
      <c r="AA25" s="1"/>
    </row>
    <row r="26" spans="1:27">
      <c r="A26" s="1" t="str">
        <f>'Xammal Miqdar'!A26</f>
        <v>GOYERTI  ED</v>
      </c>
      <c r="B26" s="1" t="s">
        <v>168</v>
      </c>
      <c r="C26" s="1">
        <f>'Xammal Miqdar'!C26</f>
        <v>0.18458333333333332</v>
      </c>
      <c r="D26" s="2">
        <f>IFERROR('Xammal Miqdar'!$C26*'Xammal Miqdar'!D26,"")</f>
        <v>3.3594166666666661E-2</v>
      </c>
      <c r="E26" s="2">
        <f>IFERROR('Xammal Miqdar'!$C26*'Xammal Miqdar'!G26,"")</f>
        <v>4.476145833333333E-2</v>
      </c>
      <c r="F26" s="2">
        <f>IFERROR('Xammal Miqdar'!$C26*'Xammal Miqdar'!H26,"")</f>
        <v>2.2380729166666669E-2</v>
      </c>
      <c r="G26" s="2">
        <f>IFERROR('Xammal Miqdar'!$C26*'Xammal Miqdar'!E26,"")</f>
        <v>2.2149999999999996E-2</v>
      </c>
      <c r="H26" s="2">
        <f>IFERROR('Xammal Miqdar'!$C26*'Xammal Miqdar'!F26,"")</f>
        <v>2.2149999999999996E-2</v>
      </c>
      <c r="I26" s="2">
        <f>IFERROR('Xammal Miqdar'!$C26*'Xammal Miqdar'!L26,"")</f>
        <v>2.2149999999999996E-2</v>
      </c>
      <c r="J26" s="2">
        <f>IFERROR('Xammal Miqdar'!$C26*'Xammal Miqdar'!I26,"")</f>
        <v>0</v>
      </c>
      <c r="K26" s="2">
        <f>IFERROR('Xammal Miqdar'!$C26*'Xammal Miqdar'!J26,"")</f>
        <v>2.2149999999999996E-2</v>
      </c>
      <c r="L26" s="2">
        <f>IFERROR('Xammal Miqdar'!$C26*'Xammal Miqdar'!K26,"")</f>
        <v>0</v>
      </c>
      <c r="M26" s="2">
        <f>IFERROR('Xammal Miqdar'!$C26*'Xammal Miqdar'!M26,"")</f>
        <v>2.2149999999999996E-2</v>
      </c>
      <c r="N26" s="2">
        <f>IFERROR('Xammal Miqdar'!$C26*'Xammal Miqdar'!R26,"")</f>
        <v>0</v>
      </c>
      <c r="O26" s="2">
        <f>IFERROR('Xammal Miqdar'!$C26*'Xammal Miqdar'!P26,"")</f>
        <v>0</v>
      </c>
      <c r="P26" s="2">
        <f>IFERROR('Xammal Miqdar'!$C26*'Xammal Miqdar'!Q26,"")</f>
        <v>0</v>
      </c>
      <c r="Q26" s="2">
        <f>IFERROR('Xammal Miqdar'!$C26*'Xammal Miqdar'!N26,"")</f>
        <v>0</v>
      </c>
      <c r="R26" s="2">
        <f>IFERROR('Xammal Miqdar'!$C26*'Xammal Miqdar'!O26,"")</f>
        <v>0</v>
      </c>
      <c r="S26" s="2">
        <f>IFERROR('Xammal Miqdar'!$C26*'Xammal Miqdar'!U26,"")</f>
        <v>0</v>
      </c>
      <c r="T26" s="2">
        <f>IFERROR('Xammal Miqdar'!$C26*'Xammal Miqdar'!V26,"")</f>
        <v>0</v>
      </c>
      <c r="U26" s="2">
        <f>IFERROR('Xammal Miqdar'!$C26*'Xammal Miqdar'!S26,"")</f>
        <v>0</v>
      </c>
      <c r="V26" s="2">
        <f>IFERROR('Xammal Miqdar'!$C26*'Xammal Miqdar'!T26,"")</f>
        <v>0</v>
      </c>
      <c r="W26" s="2">
        <f>IFERROR('Xammal Miqdar'!$C26*'Xammal Miqdar'!W26,"")</f>
        <v>0</v>
      </c>
      <c r="X26" s="1"/>
      <c r="Y26" s="1"/>
      <c r="Z26" s="1"/>
      <c r="AA26" s="1"/>
    </row>
    <row r="27" spans="1:27">
      <c r="A27" s="1" t="str">
        <f>'Xammal Miqdar'!A27</f>
        <v>HARRYS SENDVIC COREYI ED</v>
      </c>
      <c r="B27" s="1" t="s">
        <v>168</v>
      </c>
      <c r="C27" s="1">
        <f>'Xammal Miqdar'!C27</f>
        <v>2.64</v>
      </c>
      <c r="D27" s="2">
        <f>IFERROR('Xammal Miqdar'!$C27*'Xammal Miqdar'!D27,"")</f>
        <v>0.44088000000000005</v>
      </c>
      <c r="E27" s="2">
        <f>IFERROR('Xammal Miqdar'!$C27*'Xammal Miqdar'!G27,"")</f>
        <v>0.44880000000000003</v>
      </c>
      <c r="F27" s="2">
        <f>IFERROR('Xammal Miqdar'!$C27*'Xammal Miqdar'!H27,"")</f>
        <v>0.44880000000000003</v>
      </c>
      <c r="G27" s="2">
        <f>IFERROR('Xammal Miqdar'!$C27*'Xammal Miqdar'!E27,"")</f>
        <v>0.44880000000000003</v>
      </c>
      <c r="H27" s="2">
        <f>IFERROR('Xammal Miqdar'!$C27*'Xammal Miqdar'!F27,"")</f>
        <v>0.44880000000000003</v>
      </c>
      <c r="I27" s="2">
        <f>IFERROR('Xammal Miqdar'!$C27*'Xammal Miqdar'!L27,"")</f>
        <v>0.44880000000000003</v>
      </c>
      <c r="J27" s="2">
        <f>IFERROR('Xammal Miqdar'!$C27*'Xammal Miqdar'!I27,"")</f>
        <v>0</v>
      </c>
      <c r="K27" s="2">
        <f>IFERROR('Xammal Miqdar'!$C27*'Xammal Miqdar'!J27,"")</f>
        <v>0.44880000000000003</v>
      </c>
      <c r="L27" s="2">
        <f>IFERROR('Xammal Miqdar'!$C27*'Xammal Miqdar'!K27,"")</f>
        <v>0</v>
      </c>
      <c r="M27" s="2">
        <f>IFERROR('Xammal Miqdar'!$C27*'Xammal Miqdar'!M27,"")</f>
        <v>0.44880000000000003</v>
      </c>
      <c r="N27" s="2">
        <f>IFERROR('Xammal Miqdar'!$C27*'Xammal Miqdar'!R27,"")</f>
        <v>0</v>
      </c>
      <c r="O27" s="2">
        <f>IFERROR('Xammal Miqdar'!$C27*'Xammal Miqdar'!P27,"")</f>
        <v>0</v>
      </c>
      <c r="P27" s="2">
        <f>IFERROR('Xammal Miqdar'!$C27*'Xammal Miqdar'!Q27,"")</f>
        <v>0</v>
      </c>
      <c r="Q27" s="2">
        <f>IFERROR('Xammal Miqdar'!$C27*'Xammal Miqdar'!N27,"")</f>
        <v>0</v>
      </c>
      <c r="R27" s="2">
        <f>IFERROR('Xammal Miqdar'!$C27*'Xammal Miqdar'!O27,"")</f>
        <v>0</v>
      </c>
      <c r="S27" s="2">
        <f>IFERROR('Xammal Miqdar'!$C27*'Xammal Miqdar'!U27,"")</f>
        <v>0</v>
      </c>
      <c r="T27" s="2">
        <f>IFERROR('Xammal Miqdar'!$C27*'Xammal Miqdar'!V27,"")</f>
        <v>0</v>
      </c>
      <c r="U27" s="2">
        <f>IFERROR('Xammal Miqdar'!$C27*'Xammal Miqdar'!S27,"")</f>
        <v>0</v>
      </c>
      <c r="V27" s="2">
        <f>IFERROR('Xammal Miqdar'!$C27*'Xammal Miqdar'!T27,"")</f>
        <v>0</v>
      </c>
      <c r="W27" s="2">
        <f>IFERROR('Xammal Miqdar'!$C27*'Xammal Miqdar'!W27,"")</f>
        <v>0</v>
      </c>
      <c r="X27" s="1"/>
      <c r="Y27" s="1"/>
      <c r="Z27" s="1"/>
      <c r="AA27" s="1"/>
    </row>
    <row r="28" spans="1:27">
      <c r="A28" s="1" t="str">
        <f>'Xammal Miqdar'!A28</f>
        <v xml:space="preserve">HIND QOZU KG </v>
      </c>
      <c r="B28" s="1" t="s">
        <v>167</v>
      </c>
      <c r="C28" s="1">
        <f>'Xammal Miqdar'!C28</f>
        <v>0</v>
      </c>
      <c r="D28" s="2" t="str">
        <f>IFERROR('Xammal Miqdar'!$C28*'Xammal Miqdar'!D28,"")</f>
        <v/>
      </c>
      <c r="E28" s="2" t="str">
        <f>IFERROR('Xammal Miqdar'!$C28*'Xammal Miqdar'!G28,"")</f>
        <v/>
      </c>
      <c r="F28" s="2" t="str">
        <f>IFERROR('Xammal Miqdar'!$C28*'Xammal Miqdar'!H28,"")</f>
        <v/>
      </c>
      <c r="G28" s="2">
        <f>IFERROR('Xammal Miqdar'!$C28*'Xammal Miqdar'!E28,"")</f>
        <v>0</v>
      </c>
      <c r="H28" s="2">
        <f>IFERROR('Xammal Miqdar'!$C28*'Xammal Miqdar'!F28,"")</f>
        <v>0</v>
      </c>
      <c r="I28" s="2">
        <f>IFERROR('Xammal Miqdar'!$C28*'Xammal Miqdar'!L28,"")</f>
        <v>0</v>
      </c>
      <c r="J28" s="2">
        <f>IFERROR('Xammal Miqdar'!$C28*'Xammal Miqdar'!I28,"")</f>
        <v>0</v>
      </c>
      <c r="K28" s="2">
        <f>IFERROR('Xammal Miqdar'!$C28*'Xammal Miqdar'!J28,"")</f>
        <v>0</v>
      </c>
      <c r="L28" s="2">
        <f>IFERROR('Xammal Miqdar'!$C28*'Xammal Miqdar'!K28,"")</f>
        <v>0</v>
      </c>
      <c r="M28" s="2">
        <f>IFERROR('Xammal Miqdar'!$C28*'Xammal Miqdar'!M28,"")</f>
        <v>0</v>
      </c>
      <c r="N28" s="2">
        <f>IFERROR('Xammal Miqdar'!$C28*'Xammal Miqdar'!R28,"")</f>
        <v>0</v>
      </c>
      <c r="O28" s="2">
        <f>IFERROR('Xammal Miqdar'!$C28*'Xammal Miqdar'!P28,"")</f>
        <v>0</v>
      </c>
      <c r="P28" s="2">
        <f>IFERROR('Xammal Miqdar'!$C28*'Xammal Miqdar'!Q28,"")</f>
        <v>0</v>
      </c>
      <c r="Q28" s="2">
        <f>IFERROR('Xammal Miqdar'!$C28*'Xammal Miqdar'!N28,"")</f>
        <v>0</v>
      </c>
      <c r="R28" s="2">
        <f>IFERROR('Xammal Miqdar'!$C28*'Xammal Miqdar'!O28,"")</f>
        <v>0</v>
      </c>
      <c r="S28" s="2">
        <f>IFERROR('Xammal Miqdar'!$C28*'Xammal Miqdar'!U28,"")</f>
        <v>0</v>
      </c>
      <c r="T28" s="2">
        <f>IFERROR('Xammal Miqdar'!$C28*'Xammal Miqdar'!V28,"")</f>
        <v>0</v>
      </c>
      <c r="U28" s="2">
        <f>IFERROR('Xammal Miqdar'!$C28*'Xammal Miqdar'!S28,"")</f>
        <v>0</v>
      </c>
      <c r="V28" s="2">
        <f>IFERROR('Xammal Miqdar'!$C28*'Xammal Miqdar'!T28,"")</f>
        <v>0</v>
      </c>
      <c r="W28" s="2">
        <f>IFERROR('Xammal Miqdar'!$C28*'Xammal Miqdar'!W28,"")</f>
        <v>0</v>
      </c>
      <c r="X28" s="1"/>
      <c r="Y28" s="1"/>
      <c r="Z28" s="1"/>
      <c r="AA28" s="1"/>
    </row>
    <row r="29" spans="1:27">
      <c r="A29" s="1" t="str">
        <f>'Xammal Miqdar'!A29</f>
        <v xml:space="preserve">KABACKI KG </v>
      </c>
      <c r="B29" s="1" t="s">
        <v>167</v>
      </c>
      <c r="C29" s="1">
        <f>'Xammal Miqdar'!C29</f>
        <v>0.80285714285714282</v>
      </c>
      <c r="D29" s="2" t="str">
        <f>IFERROR('Xammal Miqdar'!$C29*'Xammal Miqdar'!D29,"")</f>
        <v/>
      </c>
      <c r="E29" s="2" t="str">
        <f>IFERROR('Xammal Miqdar'!$C29*'Xammal Miqdar'!G29,"")</f>
        <v/>
      </c>
      <c r="F29" s="2" t="str">
        <f>IFERROR('Xammal Miqdar'!$C29*'Xammal Miqdar'!H29,"")</f>
        <v/>
      </c>
      <c r="G29" s="2">
        <f>IFERROR('Xammal Miqdar'!$C29*'Xammal Miqdar'!E29,"")</f>
        <v>0</v>
      </c>
      <c r="H29" s="2">
        <f>IFERROR('Xammal Miqdar'!$C29*'Xammal Miqdar'!F29,"")</f>
        <v>0</v>
      </c>
      <c r="I29" s="2">
        <f>IFERROR('Xammal Miqdar'!$C29*'Xammal Miqdar'!L29,"")</f>
        <v>2.4085714285714283E-2</v>
      </c>
      <c r="J29" s="2">
        <f>IFERROR('Xammal Miqdar'!$C29*'Xammal Miqdar'!I29,"")</f>
        <v>0</v>
      </c>
      <c r="K29" s="2">
        <f>IFERROR('Xammal Miqdar'!$C29*'Xammal Miqdar'!J29,"")</f>
        <v>1.6057142857142857E-2</v>
      </c>
      <c r="L29" s="2">
        <f>IFERROR('Xammal Miqdar'!$C29*'Xammal Miqdar'!K29,"")</f>
        <v>0</v>
      </c>
      <c r="M29" s="2">
        <f>IFERROR('Xammal Miqdar'!$C29*'Xammal Miqdar'!M29,"")</f>
        <v>2.4085714285714283E-2</v>
      </c>
      <c r="N29" s="2">
        <f>IFERROR('Xammal Miqdar'!$C29*'Xammal Miqdar'!R29,"")</f>
        <v>0</v>
      </c>
      <c r="O29" s="2">
        <f>IFERROR('Xammal Miqdar'!$C29*'Xammal Miqdar'!P29,"")</f>
        <v>0</v>
      </c>
      <c r="P29" s="2">
        <f>IFERROR('Xammal Miqdar'!$C29*'Xammal Miqdar'!Q29,"")</f>
        <v>0</v>
      </c>
      <c r="Q29" s="2">
        <f>IFERROR('Xammal Miqdar'!$C29*'Xammal Miqdar'!N29,"")</f>
        <v>0</v>
      </c>
      <c r="R29" s="2">
        <f>IFERROR('Xammal Miqdar'!$C29*'Xammal Miqdar'!O29,"")</f>
        <v>0</v>
      </c>
      <c r="S29" s="2">
        <f>IFERROR('Xammal Miqdar'!$C29*'Xammal Miqdar'!U29,"")</f>
        <v>0</v>
      </c>
      <c r="T29" s="2">
        <f>IFERROR('Xammal Miqdar'!$C29*'Xammal Miqdar'!V29,"")</f>
        <v>0</v>
      </c>
      <c r="U29" s="2">
        <f>IFERROR('Xammal Miqdar'!$C29*'Xammal Miqdar'!S29,"")</f>
        <v>0</v>
      </c>
      <c r="V29" s="2">
        <f>IFERROR('Xammal Miqdar'!$C29*'Xammal Miqdar'!T29,"")</f>
        <v>0</v>
      </c>
      <c r="W29" s="2">
        <f>IFERROR('Xammal Miqdar'!$C29*'Xammal Miqdar'!W29,"")</f>
        <v>0</v>
      </c>
      <c r="X29" s="1"/>
      <c r="Y29" s="1"/>
      <c r="Z29" s="1"/>
      <c r="AA29" s="1"/>
    </row>
    <row r="30" spans="1:27">
      <c r="A30" s="1" t="str">
        <f>'Xammal Miqdar'!A30</f>
        <v>KAHI EDED</v>
      </c>
      <c r="B30" s="1" t="s">
        <v>168</v>
      </c>
      <c r="C30" s="1">
        <f>'Xammal Miqdar'!C30</f>
        <v>0.3</v>
      </c>
      <c r="D30" s="2">
        <f>IFERROR('Xammal Miqdar'!$C30*'Xammal Miqdar'!D30,"")</f>
        <v>4.5000000000000005E-3</v>
      </c>
      <c r="E30" s="2">
        <f>IFERROR('Xammal Miqdar'!$C30*'Xammal Miqdar'!G30,"")</f>
        <v>4.4999999999999997E-3</v>
      </c>
      <c r="F30" s="2">
        <f>IFERROR('Xammal Miqdar'!$C30*'Xammal Miqdar'!H30,"")</f>
        <v>2.2499999999999998E-3</v>
      </c>
      <c r="G30" s="2">
        <f>IFERROR('Xammal Miqdar'!$C30*'Xammal Miqdar'!E30,"")</f>
        <v>6.0000000000000001E-3</v>
      </c>
      <c r="H30" s="2">
        <f>IFERROR('Xammal Miqdar'!$C30*'Xammal Miqdar'!F30,"")</f>
        <v>6.0000000000000001E-3</v>
      </c>
      <c r="I30" s="2">
        <f>IFERROR('Xammal Miqdar'!$C30*'Xammal Miqdar'!L30,"")</f>
        <v>6.0000000000000001E-3</v>
      </c>
      <c r="J30" s="2">
        <f>IFERROR('Xammal Miqdar'!$C30*'Xammal Miqdar'!I30,"")</f>
        <v>0</v>
      </c>
      <c r="K30" s="2">
        <f>IFERROR('Xammal Miqdar'!$C30*'Xammal Miqdar'!J30,"")</f>
        <v>6.0000000000000001E-3</v>
      </c>
      <c r="L30" s="2">
        <f>IFERROR('Xammal Miqdar'!$C30*'Xammal Miqdar'!K30,"")</f>
        <v>6.0000000000000001E-3</v>
      </c>
      <c r="M30" s="2">
        <f>IFERROR('Xammal Miqdar'!$C30*'Xammal Miqdar'!M30,"")</f>
        <v>6.0000000000000001E-3</v>
      </c>
      <c r="N30" s="2">
        <f>IFERROR('Xammal Miqdar'!$C30*'Xammal Miqdar'!R30,"")</f>
        <v>0</v>
      </c>
      <c r="O30" s="2">
        <f>IFERROR('Xammal Miqdar'!$C30*'Xammal Miqdar'!P30,"")</f>
        <v>0</v>
      </c>
      <c r="P30" s="2">
        <f>IFERROR('Xammal Miqdar'!$C30*'Xammal Miqdar'!Q30,"")</f>
        <v>0</v>
      </c>
      <c r="Q30" s="2">
        <f>IFERROR('Xammal Miqdar'!$C30*'Xammal Miqdar'!N30,"")</f>
        <v>0</v>
      </c>
      <c r="R30" s="2">
        <f>IFERROR('Xammal Miqdar'!$C30*'Xammal Miqdar'!O30,"")</f>
        <v>0</v>
      </c>
      <c r="S30" s="2">
        <f>IFERROR('Xammal Miqdar'!$C30*'Xammal Miqdar'!U30,"")</f>
        <v>0</v>
      </c>
      <c r="T30" s="2">
        <f>IFERROR('Xammal Miqdar'!$C30*'Xammal Miqdar'!V30,"")</f>
        <v>0</v>
      </c>
      <c r="U30" s="2">
        <f>IFERROR('Xammal Miqdar'!$C30*'Xammal Miqdar'!S30,"")</f>
        <v>0</v>
      </c>
      <c r="V30" s="2">
        <f>IFERROR('Xammal Miqdar'!$C30*'Xammal Miqdar'!T30,"")</f>
        <v>0</v>
      </c>
      <c r="W30" s="2">
        <f>IFERROR('Xammal Miqdar'!$C30*'Xammal Miqdar'!W30,"")</f>
        <v>0</v>
      </c>
      <c r="X30" s="1"/>
      <c r="Y30" s="1"/>
      <c r="Z30" s="1"/>
      <c r="AA30" s="1"/>
    </row>
    <row r="31" spans="1:27">
      <c r="A31" s="1" t="str">
        <f>'Xammal Miqdar'!A31</f>
        <v xml:space="preserve">KAMAR-HINDI MACAR ( SALAMI) </v>
      </c>
      <c r="B31" s="1" t="s">
        <v>167</v>
      </c>
      <c r="C31" s="1">
        <f>'Xammal Miqdar'!C31</f>
        <v>26</v>
      </c>
      <c r="D31" s="2" t="str">
        <f>IFERROR('Xammal Miqdar'!$C31*'Xammal Miqdar'!D31,"")</f>
        <v/>
      </c>
      <c r="E31" s="2">
        <f>IFERROR('Xammal Miqdar'!$C31*'Xammal Miqdar'!G31,"")</f>
        <v>1.3</v>
      </c>
      <c r="F31" s="2" t="str">
        <f>IFERROR('Xammal Miqdar'!$C31*'Xammal Miqdar'!H31,"")</f>
        <v/>
      </c>
      <c r="G31" s="2">
        <f>IFERROR('Xammal Miqdar'!$C31*'Xammal Miqdar'!E31,"")</f>
        <v>0</v>
      </c>
      <c r="H31" s="2">
        <f>IFERROR('Xammal Miqdar'!$C31*'Xammal Miqdar'!F31,"")</f>
        <v>1.3</v>
      </c>
      <c r="I31" s="2">
        <f>IFERROR('Xammal Miqdar'!$C31*'Xammal Miqdar'!L31,"")</f>
        <v>0</v>
      </c>
      <c r="J31" s="2">
        <f>IFERROR('Xammal Miqdar'!$C31*'Xammal Miqdar'!I31,"")</f>
        <v>0</v>
      </c>
      <c r="K31" s="2">
        <f>IFERROR('Xammal Miqdar'!$C31*'Xammal Miqdar'!J31,"")</f>
        <v>0</v>
      </c>
      <c r="L31" s="2">
        <f>IFERROR('Xammal Miqdar'!$C31*'Xammal Miqdar'!K31,"")</f>
        <v>0</v>
      </c>
      <c r="M31" s="2">
        <f>IFERROR('Xammal Miqdar'!$C31*'Xammal Miqdar'!M31,"")</f>
        <v>0</v>
      </c>
      <c r="N31" s="2">
        <f>IFERROR('Xammal Miqdar'!$C31*'Xammal Miqdar'!R31,"")</f>
        <v>0</v>
      </c>
      <c r="O31" s="2">
        <f>IFERROR('Xammal Miqdar'!$C31*'Xammal Miqdar'!P31,"")</f>
        <v>0</v>
      </c>
      <c r="P31" s="2">
        <f>IFERROR('Xammal Miqdar'!$C31*'Xammal Miqdar'!Q31,"")</f>
        <v>0</v>
      </c>
      <c r="Q31" s="2">
        <f>IFERROR('Xammal Miqdar'!$C31*'Xammal Miqdar'!N31,"")</f>
        <v>0</v>
      </c>
      <c r="R31" s="2">
        <f>IFERROR('Xammal Miqdar'!$C31*'Xammal Miqdar'!O31,"")</f>
        <v>0.65</v>
      </c>
      <c r="S31" s="2">
        <f>IFERROR('Xammal Miqdar'!$C31*'Xammal Miqdar'!U31,"")</f>
        <v>0</v>
      </c>
      <c r="T31" s="2">
        <f>IFERROR('Xammal Miqdar'!$C31*'Xammal Miqdar'!V31,"")</f>
        <v>0</v>
      </c>
      <c r="U31" s="2">
        <f>IFERROR('Xammal Miqdar'!$C31*'Xammal Miqdar'!S31,"")</f>
        <v>0</v>
      </c>
      <c r="V31" s="2">
        <f>IFERROR('Xammal Miqdar'!$C31*'Xammal Miqdar'!T31,"")</f>
        <v>0</v>
      </c>
      <c r="W31" s="2">
        <f>IFERROR('Xammal Miqdar'!$C31*'Xammal Miqdar'!W31,"")</f>
        <v>0</v>
      </c>
      <c r="X31" s="1"/>
      <c r="Y31" s="1"/>
      <c r="Z31" s="1"/>
      <c r="AA31" s="1"/>
    </row>
    <row r="32" spans="1:27">
      <c r="A32" s="1" t="str">
        <f>'Xammal Miqdar'!A32</f>
        <v xml:space="preserve">KEKLIK OTU KG </v>
      </c>
      <c r="B32" s="1" t="s">
        <v>167</v>
      </c>
      <c r="C32" s="1">
        <f>'Xammal Miqdar'!C32</f>
        <v>12</v>
      </c>
      <c r="D32" s="2" t="str">
        <f>IFERROR('Xammal Miqdar'!$C32*'Xammal Miqdar'!D32,"")</f>
        <v/>
      </c>
      <c r="E32" s="2" t="str">
        <f>IFERROR('Xammal Miqdar'!$C32*'Xammal Miqdar'!G32,"")</f>
        <v/>
      </c>
      <c r="F32" s="2" t="str">
        <f>IFERROR('Xammal Miqdar'!$C32*'Xammal Miqdar'!H32,"")</f>
        <v/>
      </c>
      <c r="G32" s="2">
        <f>IFERROR('Xammal Miqdar'!$C32*'Xammal Miqdar'!E32,"")</f>
        <v>0</v>
      </c>
      <c r="H32" s="2">
        <f>IFERROR('Xammal Miqdar'!$C32*'Xammal Miqdar'!F32,"")</f>
        <v>0</v>
      </c>
      <c r="I32" s="2">
        <f>IFERROR('Xammal Miqdar'!$C32*'Xammal Miqdar'!L32,"")</f>
        <v>0</v>
      </c>
      <c r="J32" s="2">
        <f>IFERROR('Xammal Miqdar'!$C32*'Xammal Miqdar'!I32,"")</f>
        <v>0</v>
      </c>
      <c r="K32" s="2">
        <f>IFERROR('Xammal Miqdar'!$C32*'Xammal Miqdar'!J32,"")</f>
        <v>0</v>
      </c>
      <c r="L32" s="2">
        <f>IFERROR('Xammal Miqdar'!$C32*'Xammal Miqdar'!K32,"")</f>
        <v>0</v>
      </c>
      <c r="M32" s="2">
        <f>IFERROR('Xammal Miqdar'!$C32*'Xammal Miqdar'!M32,"")</f>
        <v>0</v>
      </c>
      <c r="N32" s="2">
        <f>IFERROR('Xammal Miqdar'!$C32*'Xammal Miqdar'!R32,"")</f>
        <v>0</v>
      </c>
      <c r="O32" s="2">
        <f>IFERROR('Xammal Miqdar'!$C32*'Xammal Miqdar'!P32,"")</f>
        <v>0</v>
      </c>
      <c r="P32" s="2">
        <f>IFERROR('Xammal Miqdar'!$C32*'Xammal Miqdar'!Q32,"")</f>
        <v>0</v>
      </c>
      <c r="Q32" s="2">
        <f>IFERROR('Xammal Miqdar'!$C32*'Xammal Miqdar'!N32,"")</f>
        <v>0</v>
      </c>
      <c r="R32" s="2">
        <f>IFERROR('Xammal Miqdar'!$C32*'Xammal Miqdar'!O32,"")</f>
        <v>0</v>
      </c>
      <c r="S32" s="2">
        <f>IFERROR('Xammal Miqdar'!$C32*'Xammal Miqdar'!U32,"")</f>
        <v>0</v>
      </c>
      <c r="T32" s="2">
        <f>IFERROR('Xammal Miqdar'!$C32*'Xammal Miqdar'!V32,"")</f>
        <v>0</v>
      </c>
      <c r="U32" s="2">
        <f>IFERROR('Xammal Miqdar'!$C32*'Xammal Miqdar'!S32,"")</f>
        <v>0</v>
      </c>
      <c r="V32" s="2">
        <f>IFERROR('Xammal Miqdar'!$C32*'Xammal Miqdar'!T32,"")</f>
        <v>0</v>
      </c>
      <c r="W32" s="2">
        <f>IFERROR('Xammal Miqdar'!$C32*'Xammal Miqdar'!W32,"")</f>
        <v>0</v>
      </c>
      <c r="X32" s="1"/>
      <c r="Y32" s="1"/>
      <c r="Z32" s="1"/>
      <c r="AA32" s="1"/>
    </row>
    <row r="33" spans="1:27">
      <c r="A33" s="1" t="str">
        <f>'Xammal Miqdar'!A33</f>
        <v xml:space="preserve">KELEM KG </v>
      </c>
      <c r="B33" s="1" t="s">
        <v>167</v>
      </c>
      <c r="C33" s="1">
        <f>'Xammal Miqdar'!C33</f>
        <v>0.4</v>
      </c>
      <c r="D33" s="2" t="str">
        <f>IFERROR('Xammal Miqdar'!$C33*'Xammal Miqdar'!D33,"")</f>
        <v/>
      </c>
      <c r="E33" s="2" t="str">
        <f>IFERROR('Xammal Miqdar'!$C33*'Xammal Miqdar'!G33,"")</f>
        <v/>
      </c>
      <c r="F33" s="2" t="str">
        <f>IFERROR('Xammal Miqdar'!$C33*'Xammal Miqdar'!H33,"")</f>
        <v/>
      </c>
      <c r="G33" s="2">
        <f>IFERROR('Xammal Miqdar'!$C33*'Xammal Miqdar'!E33,"")</f>
        <v>0</v>
      </c>
      <c r="H33" s="2">
        <f>IFERROR('Xammal Miqdar'!$C33*'Xammal Miqdar'!F33,"")</f>
        <v>0</v>
      </c>
      <c r="I33" s="2">
        <f>IFERROR('Xammal Miqdar'!$C33*'Xammal Miqdar'!L33,"")</f>
        <v>0</v>
      </c>
      <c r="J33" s="2">
        <f>IFERROR('Xammal Miqdar'!$C33*'Xammal Miqdar'!I33,"")</f>
        <v>0</v>
      </c>
      <c r="K33" s="2">
        <f>IFERROR('Xammal Miqdar'!$C33*'Xammal Miqdar'!J33,"")</f>
        <v>0</v>
      </c>
      <c r="L33" s="2">
        <f>IFERROR('Xammal Miqdar'!$C33*'Xammal Miqdar'!K33,"")</f>
        <v>0</v>
      </c>
      <c r="M33" s="2">
        <f>IFERROR('Xammal Miqdar'!$C33*'Xammal Miqdar'!M33,"")</f>
        <v>0</v>
      </c>
      <c r="N33" s="2">
        <f>IFERROR('Xammal Miqdar'!$C33*'Xammal Miqdar'!R33,"")</f>
        <v>0</v>
      </c>
      <c r="O33" s="2">
        <f>IFERROR('Xammal Miqdar'!$C33*'Xammal Miqdar'!P33,"")</f>
        <v>0</v>
      </c>
      <c r="P33" s="2">
        <f>IFERROR('Xammal Miqdar'!$C33*'Xammal Miqdar'!Q33,"")</f>
        <v>0</v>
      </c>
      <c r="Q33" s="2">
        <f>IFERROR('Xammal Miqdar'!$C33*'Xammal Miqdar'!N33,"")</f>
        <v>0</v>
      </c>
      <c r="R33" s="2">
        <f>IFERROR('Xammal Miqdar'!$C33*'Xammal Miqdar'!O33,"")</f>
        <v>0</v>
      </c>
      <c r="S33" s="2">
        <f>IFERROR('Xammal Miqdar'!$C33*'Xammal Miqdar'!U33,"")</f>
        <v>0</v>
      </c>
      <c r="T33" s="2">
        <f>IFERROR('Xammal Miqdar'!$C33*'Xammal Miqdar'!V33,"")</f>
        <v>0</v>
      </c>
      <c r="U33" s="2">
        <f>IFERROR('Xammal Miqdar'!$C33*'Xammal Miqdar'!S33,"")</f>
        <v>0</v>
      </c>
      <c r="V33" s="2">
        <f>IFERROR('Xammal Miqdar'!$C33*'Xammal Miqdar'!T33,"")</f>
        <v>0</v>
      </c>
      <c r="W33" s="2">
        <f>IFERROR('Xammal Miqdar'!$C33*'Xammal Miqdar'!W33,"")</f>
        <v>0</v>
      </c>
      <c r="X33" s="1"/>
      <c r="Y33" s="1"/>
      <c r="Z33" s="1"/>
      <c r="AA33" s="1"/>
    </row>
    <row r="34" spans="1:27">
      <c r="A34" s="1" t="str">
        <f>'Xammal Miqdar'!A34</f>
        <v xml:space="preserve">KERE YAGI (KALINKA/KRESTY/) KG </v>
      </c>
      <c r="B34" s="1" t="s">
        <v>167</v>
      </c>
      <c r="C34" s="1">
        <f>'Xammal Miqdar'!C34</f>
        <v>4.585</v>
      </c>
      <c r="D34" s="2" t="str">
        <f>IFERROR('Xammal Miqdar'!$C34*'Xammal Miqdar'!D34,"")</f>
        <v/>
      </c>
      <c r="E34" s="2" t="str">
        <f>IFERROR('Xammal Miqdar'!$C34*'Xammal Miqdar'!G34,"")</f>
        <v/>
      </c>
      <c r="F34" s="2" t="str">
        <f>IFERROR('Xammal Miqdar'!$C34*'Xammal Miqdar'!H34,"")</f>
        <v/>
      </c>
      <c r="G34" s="2">
        <f>IFERROR('Xammal Miqdar'!$C34*'Xammal Miqdar'!E34,"")</f>
        <v>0</v>
      </c>
      <c r="H34" s="2">
        <f>IFERROR('Xammal Miqdar'!$C34*'Xammal Miqdar'!F34,"")</f>
        <v>0</v>
      </c>
      <c r="I34" s="2">
        <f>IFERROR('Xammal Miqdar'!$C34*'Xammal Miqdar'!L34,"")</f>
        <v>0</v>
      </c>
      <c r="J34" s="2">
        <f>IFERROR('Xammal Miqdar'!$C34*'Xammal Miqdar'!I34,"")</f>
        <v>0</v>
      </c>
      <c r="K34" s="2">
        <f>IFERROR('Xammal Miqdar'!$C34*'Xammal Miqdar'!J34,"")</f>
        <v>0</v>
      </c>
      <c r="L34" s="2">
        <f>IFERROR('Xammal Miqdar'!$C34*'Xammal Miqdar'!K34,"")</f>
        <v>0</v>
      </c>
      <c r="M34" s="2">
        <f>IFERROR('Xammal Miqdar'!$C34*'Xammal Miqdar'!M34,"")</f>
        <v>0</v>
      </c>
      <c r="N34" s="2">
        <f>IFERROR('Xammal Miqdar'!$C34*'Xammal Miqdar'!R34,"")</f>
        <v>0</v>
      </c>
      <c r="O34" s="2">
        <f>IFERROR('Xammal Miqdar'!$C34*'Xammal Miqdar'!P34,"")</f>
        <v>0</v>
      </c>
      <c r="P34" s="2">
        <f>IFERROR('Xammal Miqdar'!$C34*'Xammal Miqdar'!Q34,"")</f>
        <v>0</v>
      </c>
      <c r="Q34" s="2">
        <f>IFERROR('Xammal Miqdar'!$C34*'Xammal Miqdar'!N34,"")</f>
        <v>0</v>
      </c>
      <c r="R34" s="2">
        <f>IFERROR('Xammal Miqdar'!$C34*'Xammal Miqdar'!O34,"")</f>
        <v>0</v>
      </c>
      <c r="S34" s="2">
        <f>IFERROR('Xammal Miqdar'!$C34*'Xammal Miqdar'!U34,"")</f>
        <v>0</v>
      </c>
      <c r="T34" s="2">
        <f>IFERROR('Xammal Miqdar'!$C34*'Xammal Miqdar'!V34,"")</f>
        <v>0</v>
      </c>
      <c r="U34" s="2">
        <f>IFERROR('Xammal Miqdar'!$C34*'Xammal Miqdar'!S34,"")</f>
        <v>0</v>
      </c>
      <c r="V34" s="2">
        <f>IFERROR('Xammal Miqdar'!$C34*'Xammal Miqdar'!T34,"")</f>
        <v>0</v>
      </c>
      <c r="W34" s="2">
        <f>IFERROR('Xammal Miqdar'!$C34*'Xammal Miqdar'!W34,"")</f>
        <v>0</v>
      </c>
      <c r="X34" s="1"/>
      <c r="Y34" s="1"/>
      <c r="Z34" s="1"/>
      <c r="AA34" s="1"/>
    </row>
    <row r="35" spans="1:27">
      <c r="A35" s="1" t="str">
        <f>'Xammal Miqdar'!A35</f>
        <v xml:space="preserve">KEREVIZ (SELDREY)  KG </v>
      </c>
      <c r="B35" s="1" t="s">
        <v>167</v>
      </c>
      <c r="C35" s="1">
        <f>'Xammal Miqdar'!C35</f>
        <v>4.05</v>
      </c>
      <c r="D35" s="2" t="str">
        <f>IFERROR('Xammal Miqdar'!$C35*'Xammal Miqdar'!D35,"")</f>
        <v/>
      </c>
      <c r="E35" s="2" t="str">
        <f>IFERROR('Xammal Miqdar'!$C35*'Xammal Miqdar'!G35,"")</f>
        <v/>
      </c>
      <c r="F35" s="2" t="str">
        <f>IFERROR('Xammal Miqdar'!$C35*'Xammal Miqdar'!H35,"")</f>
        <v/>
      </c>
      <c r="G35" s="2">
        <f>IFERROR('Xammal Miqdar'!$C35*'Xammal Miqdar'!E35,"")</f>
        <v>0</v>
      </c>
      <c r="H35" s="2">
        <f>IFERROR('Xammal Miqdar'!$C35*'Xammal Miqdar'!F35,"")</f>
        <v>0</v>
      </c>
      <c r="I35" s="2">
        <f>IFERROR('Xammal Miqdar'!$C35*'Xammal Miqdar'!L35,"")</f>
        <v>0</v>
      </c>
      <c r="J35" s="2">
        <f>IFERROR('Xammal Miqdar'!$C35*'Xammal Miqdar'!I35,"")</f>
        <v>0</v>
      </c>
      <c r="K35" s="2">
        <f>IFERROR('Xammal Miqdar'!$C35*'Xammal Miqdar'!J35,"")</f>
        <v>0</v>
      </c>
      <c r="L35" s="2">
        <f>IFERROR('Xammal Miqdar'!$C35*'Xammal Miqdar'!K35,"")</f>
        <v>0</v>
      </c>
      <c r="M35" s="2">
        <f>IFERROR('Xammal Miqdar'!$C35*'Xammal Miqdar'!M35,"")</f>
        <v>0</v>
      </c>
      <c r="N35" s="2">
        <f>IFERROR('Xammal Miqdar'!$C35*'Xammal Miqdar'!R35,"")</f>
        <v>0</v>
      </c>
      <c r="O35" s="2">
        <f>IFERROR('Xammal Miqdar'!$C35*'Xammal Miqdar'!P35,"")</f>
        <v>0</v>
      </c>
      <c r="P35" s="2">
        <f>IFERROR('Xammal Miqdar'!$C35*'Xammal Miqdar'!Q35,"")</f>
        <v>0</v>
      </c>
      <c r="Q35" s="2">
        <f>IFERROR('Xammal Miqdar'!$C35*'Xammal Miqdar'!N35,"")</f>
        <v>0</v>
      </c>
      <c r="R35" s="2">
        <f>IFERROR('Xammal Miqdar'!$C35*'Xammal Miqdar'!O35,"")</f>
        <v>0</v>
      </c>
      <c r="S35" s="2">
        <f>IFERROR('Xammal Miqdar'!$C35*'Xammal Miqdar'!U35,"")</f>
        <v>0</v>
      </c>
      <c r="T35" s="2">
        <f>IFERROR('Xammal Miqdar'!$C35*'Xammal Miqdar'!V35,"")</f>
        <v>0</v>
      </c>
      <c r="U35" s="2">
        <f>IFERROR('Xammal Miqdar'!$C35*'Xammal Miqdar'!S35,"")</f>
        <v>0</v>
      </c>
      <c r="V35" s="2">
        <f>IFERROR('Xammal Miqdar'!$C35*'Xammal Miqdar'!T35,"")</f>
        <v>0</v>
      </c>
      <c r="W35" s="2">
        <f>IFERROR('Xammal Miqdar'!$C35*'Xammal Miqdar'!W35,"")</f>
        <v>0</v>
      </c>
      <c r="X35" s="1"/>
      <c r="Y35" s="1"/>
      <c r="Z35" s="1"/>
      <c r="AA35" s="1"/>
    </row>
    <row r="36" spans="1:27">
      <c r="A36" s="1" t="str">
        <f>'Xammal Miqdar'!A36</f>
        <v xml:space="preserve">KESMIK KG </v>
      </c>
      <c r="B36" s="1" t="s">
        <v>167</v>
      </c>
      <c r="C36" s="1">
        <f>'Xammal Miqdar'!C36</f>
        <v>2.93</v>
      </c>
      <c r="D36" s="2" t="str">
        <f>IFERROR('Xammal Miqdar'!$C36*'Xammal Miqdar'!D36,"")</f>
        <v/>
      </c>
      <c r="E36" s="2" t="str">
        <f>IFERROR('Xammal Miqdar'!$C36*'Xammal Miqdar'!G36,"")</f>
        <v/>
      </c>
      <c r="F36" s="2" t="str">
        <f>IFERROR('Xammal Miqdar'!$C36*'Xammal Miqdar'!H36,"")</f>
        <v/>
      </c>
      <c r="G36" s="2">
        <f>IFERROR('Xammal Miqdar'!$C36*'Xammal Miqdar'!E36,"")</f>
        <v>0</v>
      </c>
      <c r="H36" s="2">
        <f>IFERROR('Xammal Miqdar'!$C36*'Xammal Miqdar'!F36,"")</f>
        <v>0</v>
      </c>
      <c r="I36" s="2">
        <f>IFERROR('Xammal Miqdar'!$C36*'Xammal Miqdar'!L36,"")</f>
        <v>0</v>
      </c>
      <c r="J36" s="2">
        <f>IFERROR('Xammal Miqdar'!$C36*'Xammal Miqdar'!I36,"")</f>
        <v>0</v>
      </c>
      <c r="K36" s="2">
        <f>IFERROR('Xammal Miqdar'!$C36*'Xammal Miqdar'!J36,"")</f>
        <v>0</v>
      </c>
      <c r="L36" s="2">
        <f>IFERROR('Xammal Miqdar'!$C36*'Xammal Miqdar'!K36,"")</f>
        <v>0</v>
      </c>
      <c r="M36" s="2">
        <f>IFERROR('Xammal Miqdar'!$C36*'Xammal Miqdar'!M36,"")</f>
        <v>0</v>
      </c>
      <c r="N36" s="2">
        <f>IFERROR('Xammal Miqdar'!$C36*'Xammal Miqdar'!R36,"")</f>
        <v>0</v>
      </c>
      <c r="O36" s="2">
        <f>IFERROR('Xammal Miqdar'!$C36*'Xammal Miqdar'!P36,"")</f>
        <v>0</v>
      </c>
      <c r="P36" s="2">
        <f>IFERROR('Xammal Miqdar'!$C36*'Xammal Miqdar'!Q36,"")</f>
        <v>0</v>
      </c>
      <c r="Q36" s="2">
        <f>IFERROR('Xammal Miqdar'!$C36*'Xammal Miqdar'!N36,"")</f>
        <v>0</v>
      </c>
      <c r="R36" s="2">
        <f>IFERROR('Xammal Miqdar'!$C36*'Xammal Miqdar'!O36,"")</f>
        <v>0</v>
      </c>
      <c r="S36" s="2">
        <f>IFERROR('Xammal Miqdar'!$C36*'Xammal Miqdar'!U36,"")</f>
        <v>0</v>
      </c>
      <c r="T36" s="2">
        <f>IFERROR('Xammal Miqdar'!$C36*'Xammal Miqdar'!V36,"")</f>
        <v>0</v>
      </c>
      <c r="U36" s="2">
        <f>IFERROR('Xammal Miqdar'!$C36*'Xammal Miqdar'!S36,"")</f>
        <v>0</v>
      </c>
      <c r="V36" s="2">
        <f>IFERROR('Xammal Miqdar'!$C36*'Xammal Miqdar'!T36,"")</f>
        <v>0</v>
      </c>
      <c r="W36" s="2">
        <f>IFERROR('Xammal Miqdar'!$C36*'Xammal Miqdar'!W36,"")</f>
        <v>0</v>
      </c>
      <c r="X36" s="1"/>
      <c r="Y36" s="1"/>
      <c r="Z36" s="1"/>
      <c r="AA36" s="1"/>
    </row>
    <row r="37" spans="1:27">
      <c r="A37" s="1" t="str">
        <f>'Xammal Miqdar'!A37</f>
        <v xml:space="preserve">KETCUP KG </v>
      </c>
      <c r="B37" s="1" t="s">
        <v>167</v>
      </c>
      <c r="C37" s="1">
        <f>'Xammal Miqdar'!C37</f>
        <v>3.7050000000000005</v>
      </c>
      <c r="D37" s="2">
        <f>IFERROR('Xammal Miqdar'!$C37*'Xammal Miqdar'!D37,"")</f>
        <v>2.9640000000000003E-2</v>
      </c>
      <c r="E37" s="2">
        <f>IFERROR('Xammal Miqdar'!$C37*'Xammal Miqdar'!G37,"")</f>
        <v>3.5938500000000005E-2</v>
      </c>
      <c r="F37" s="2">
        <f>IFERROR('Xammal Miqdar'!$C37*'Xammal Miqdar'!H37,"")</f>
        <v>1.7969250000000003E-2</v>
      </c>
      <c r="G37" s="2">
        <f>IFERROR('Xammal Miqdar'!$C37*'Xammal Miqdar'!E37,"")</f>
        <v>3.7050000000000007E-2</v>
      </c>
      <c r="H37" s="2">
        <f>IFERROR('Xammal Miqdar'!$C37*'Xammal Miqdar'!F37,"")</f>
        <v>3.7050000000000007E-2</v>
      </c>
      <c r="I37" s="2">
        <f>IFERROR('Xammal Miqdar'!$C37*'Xammal Miqdar'!L37,"")</f>
        <v>3.7050000000000007E-2</v>
      </c>
      <c r="J37" s="2">
        <f>IFERROR('Xammal Miqdar'!$C37*'Xammal Miqdar'!I37,"")</f>
        <v>0</v>
      </c>
      <c r="K37" s="2">
        <f>IFERROR('Xammal Miqdar'!$C37*'Xammal Miqdar'!J37,"")</f>
        <v>3.7050000000000007E-2</v>
      </c>
      <c r="L37" s="2">
        <f>IFERROR('Xammal Miqdar'!$C37*'Xammal Miqdar'!K37,"")</f>
        <v>3.7050000000000007E-2</v>
      </c>
      <c r="M37" s="2">
        <f>IFERROR('Xammal Miqdar'!$C37*'Xammal Miqdar'!M37,"")</f>
        <v>3.7050000000000007E-2</v>
      </c>
      <c r="N37" s="2">
        <f>IFERROR('Xammal Miqdar'!$C37*'Xammal Miqdar'!R37,"")</f>
        <v>0.11115000000000001</v>
      </c>
      <c r="O37" s="2">
        <f>IFERROR('Xammal Miqdar'!$C37*'Xammal Miqdar'!P37,"")</f>
        <v>0.11115000000000001</v>
      </c>
      <c r="P37" s="2">
        <f>IFERROR('Xammal Miqdar'!$C37*'Xammal Miqdar'!Q37,"")</f>
        <v>0.11115000000000001</v>
      </c>
      <c r="Q37" s="2">
        <f>IFERROR('Xammal Miqdar'!$C37*'Xammal Miqdar'!N37,"")</f>
        <v>0.11115000000000001</v>
      </c>
      <c r="R37" s="2">
        <f>IFERROR('Xammal Miqdar'!$C37*'Xammal Miqdar'!O37,"")</f>
        <v>0.11115000000000001</v>
      </c>
      <c r="S37" s="2">
        <f>IFERROR('Xammal Miqdar'!$C37*'Xammal Miqdar'!U37,"")</f>
        <v>0.11115000000000001</v>
      </c>
      <c r="T37" s="2">
        <f>IFERROR('Xammal Miqdar'!$C37*'Xammal Miqdar'!V37,"")</f>
        <v>0</v>
      </c>
      <c r="U37" s="2">
        <f>IFERROR('Xammal Miqdar'!$C37*'Xammal Miqdar'!S37,"")</f>
        <v>0.11115000000000001</v>
      </c>
      <c r="V37" s="2">
        <f>IFERROR('Xammal Miqdar'!$C37*'Xammal Miqdar'!T37,"")</f>
        <v>0.11115000000000001</v>
      </c>
      <c r="W37" s="2">
        <f>IFERROR('Xammal Miqdar'!$C37*'Xammal Miqdar'!W37,"")</f>
        <v>0</v>
      </c>
      <c r="X37" s="1"/>
      <c r="Y37" s="1"/>
      <c r="Z37" s="1"/>
      <c r="AA37" s="1"/>
    </row>
    <row r="38" spans="1:27">
      <c r="A38" s="1" t="str">
        <f>'Xammal Miqdar'!A38</f>
        <v>KNOR BARBEKYU SOUS KG</v>
      </c>
      <c r="B38" s="1" t="s">
        <v>167</v>
      </c>
      <c r="C38" s="1">
        <f>'Xammal Miqdar'!C38</f>
        <v>1.1380000000000001</v>
      </c>
      <c r="D38" s="2" t="str">
        <f>IFERROR('Xammal Miqdar'!$C38*'Xammal Miqdar'!D38,"")</f>
        <v/>
      </c>
      <c r="E38" s="2" t="str">
        <f>IFERROR('Xammal Miqdar'!$C38*'Xammal Miqdar'!G38,"")</f>
        <v/>
      </c>
      <c r="F38" s="2" t="str">
        <f>IFERROR('Xammal Miqdar'!$C38*'Xammal Miqdar'!H38,"")</f>
        <v/>
      </c>
      <c r="G38" s="2">
        <f>IFERROR('Xammal Miqdar'!$C38*'Xammal Miqdar'!E38,"")</f>
        <v>0</v>
      </c>
      <c r="H38" s="2">
        <f>IFERROR('Xammal Miqdar'!$C38*'Xammal Miqdar'!F38,"")</f>
        <v>0</v>
      </c>
      <c r="I38" s="2">
        <f>IFERROR('Xammal Miqdar'!$C38*'Xammal Miqdar'!L38,"")</f>
        <v>0</v>
      </c>
      <c r="J38" s="2">
        <f>IFERROR('Xammal Miqdar'!$C38*'Xammal Miqdar'!I38,"")</f>
        <v>0</v>
      </c>
      <c r="K38" s="2">
        <f>IFERROR('Xammal Miqdar'!$C38*'Xammal Miqdar'!J38,"")</f>
        <v>0</v>
      </c>
      <c r="L38" s="2">
        <f>IFERROR('Xammal Miqdar'!$C38*'Xammal Miqdar'!K38,"")</f>
        <v>0</v>
      </c>
      <c r="M38" s="2">
        <f>IFERROR('Xammal Miqdar'!$C38*'Xammal Miqdar'!M38,"")</f>
        <v>0</v>
      </c>
      <c r="N38" s="2">
        <f>IFERROR('Xammal Miqdar'!$C38*'Xammal Miqdar'!R38,"")</f>
        <v>0</v>
      </c>
      <c r="O38" s="2">
        <f>IFERROR('Xammal Miqdar'!$C38*'Xammal Miqdar'!P38,"")</f>
        <v>0</v>
      </c>
      <c r="P38" s="2">
        <f>IFERROR('Xammal Miqdar'!$C38*'Xammal Miqdar'!Q38,"")</f>
        <v>0</v>
      </c>
      <c r="Q38" s="2">
        <f>IFERROR('Xammal Miqdar'!$C38*'Xammal Miqdar'!N38,"")</f>
        <v>0</v>
      </c>
      <c r="R38" s="2">
        <f>IFERROR('Xammal Miqdar'!$C38*'Xammal Miqdar'!O38,"")</f>
        <v>0</v>
      </c>
      <c r="S38" s="2">
        <f>IFERROR('Xammal Miqdar'!$C38*'Xammal Miqdar'!U38,"")</f>
        <v>0</v>
      </c>
      <c r="T38" s="2">
        <f>IFERROR('Xammal Miqdar'!$C38*'Xammal Miqdar'!V38,"")</f>
        <v>0</v>
      </c>
      <c r="U38" s="2">
        <f>IFERROR('Xammal Miqdar'!$C38*'Xammal Miqdar'!S38,"")</f>
        <v>0</v>
      </c>
      <c r="V38" s="2">
        <f>IFERROR('Xammal Miqdar'!$C38*'Xammal Miqdar'!T38,"")</f>
        <v>0</v>
      </c>
      <c r="W38" s="2">
        <f>IFERROR('Xammal Miqdar'!$C38*'Xammal Miqdar'!W38,"")</f>
        <v>0</v>
      </c>
      <c r="X38" s="1"/>
      <c r="Y38" s="1"/>
      <c r="Z38" s="1"/>
      <c r="AA38" s="1"/>
    </row>
    <row r="39" spans="1:27">
      <c r="A39" s="1" t="str">
        <f>'Xammal Miqdar'!A39</f>
        <v xml:space="preserve">KNOR CESNI SEBZELI KG </v>
      </c>
      <c r="B39" s="1" t="s">
        <v>167</v>
      </c>
      <c r="C39" s="1">
        <f>'Xammal Miqdar'!C39</f>
        <v>16</v>
      </c>
      <c r="D39" s="2" t="str">
        <f>IFERROR('Xammal Miqdar'!$C39*'Xammal Miqdar'!D39,"")</f>
        <v/>
      </c>
      <c r="E39" s="2" t="str">
        <f>IFERROR('Xammal Miqdar'!$C39*'Xammal Miqdar'!G39,"")</f>
        <v/>
      </c>
      <c r="F39" s="2" t="str">
        <f>IFERROR('Xammal Miqdar'!$C39*'Xammal Miqdar'!H39,"")</f>
        <v/>
      </c>
      <c r="G39" s="2">
        <f>IFERROR('Xammal Miqdar'!$C39*'Xammal Miqdar'!E39,"")</f>
        <v>0</v>
      </c>
      <c r="H39" s="2">
        <f>IFERROR('Xammal Miqdar'!$C39*'Xammal Miqdar'!F39,"")</f>
        <v>0</v>
      </c>
      <c r="I39" s="2">
        <f>IFERROR('Xammal Miqdar'!$C39*'Xammal Miqdar'!L39,"")</f>
        <v>0</v>
      </c>
      <c r="J39" s="2">
        <f>IFERROR('Xammal Miqdar'!$C39*'Xammal Miqdar'!I39,"")</f>
        <v>0</v>
      </c>
      <c r="K39" s="2">
        <f>IFERROR('Xammal Miqdar'!$C39*'Xammal Miqdar'!J39,"")</f>
        <v>0</v>
      </c>
      <c r="L39" s="2">
        <f>IFERROR('Xammal Miqdar'!$C39*'Xammal Miqdar'!K39,"")</f>
        <v>0</v>
      </c>
      <c r="M39" s="2">
        <f>IFERROR('Xammal Miqdar'!$C39*'Xammal Miqdar'!M39,"")</f>
        <v>0</v>
      </c>
      <c r="N39" s="2">
        <f>IFERROR('Xammal Miqdar'!$C39*'Xammal Miqdar'!R39,"")</f>
        <v>0</v>
      </c>
      <c r="O39" s="2">
        <f>IFERROR('Xammal Miqdar'!$C39*'Xammal Miqdar'!P39,"")</f>
        <v>0</v>
      </c>
      <c r="P39" s="2">
        <f>IFERROR('Xammal Miqdar'!$C39*'Xammal Miqdar'!Q39,"")</f>
        <v>0</v>
      </c>
      <c r="Q39" s="2">
        <f>IFERROR('Xammal Miqdar'!$C39*'Xammal Miqdar'!N39,"")</f>
        <v>0</v>
      </c>
      <c r="R39" s="2">
        <f>IFERROR('Xammal Miqdar'!$C39*'Xammal Miqdar'!O39,"")</f>
        <v>0</v>
      </c>
      <c r="S39" s="2">
        <f>IFERROR('Xammal Miqdar'!$C39*'Xammal Miqdar'!U39,"")</f>
        <v>0</v>
      </c>
      <c r="T39" s="2">
        <f>IFERROR('Xammal Miqdar'!$C39*'Xammal Miqdar'!V39,"")</f>
        <v>0</v>
      </c>
      <c r="U39" s="2">
        <f>IFERROR('Xammal Miqdar'!$C39*'Xammal Miqdar'!S39,"")</f>
        <v>0</v>
      </c>
      <c r="V39" s="2">
        <f>IFERROR('Xammal Miqdar'!$C39*'Xammal Miqdar'!T39,"")</f>
        <v>0</v>
      </c>
      <c r="W39" s="2">
        <f>IFERROR('Xammal Miqdar'!$C39*'Xammal Miqdar'!W39,"")</f>
        <v>0</v>
      </c>
      <c r="X39" s="1"/>
      <c r="Y39" s="1"/>
      <c r="Z39" s="1"/>
      <c r="AA39" s="1"/>
    </row>
    <row r="40" spans="1:27">
      <c r="A40" s="1" t="str">
        <f>'Xammal Miqdar'!A40</f>
        <v xml:space="preserve">KNORR BULYON TOYUQ KG RESEPT </v>
      </c>
      <c r="B40" s="1" t="s">
        <v>167</v>
      </c>
      <c r="C40" s="1">
        <f>'Xammal Miqdar'!C40</f>
        <v>11.18</v>
      </c>
      <c r="D40" s="2" t="str">
        <f>IFERROR('Xammal Miqdar'!$C40*'Xammal Miqdar'!D40,"")</f>
        <v/>
      </c>
      <c r="E40" s="2" t="str">
        <f>IFERROR('Xammal Miqdar'!$C40*'Xammal Miqdar'!G40,"")</f>
        <v/>
      </c>
      <c r="F40" s="2">
        <f>IFERROR('Xammal Miqdar'!$C40*'Xammal Miqdar'!H40,"")</f>
        <v>4.8073999999999999E-2</v>
      </c>
      <c r="G40" s="2">
        <f>IFERROR('Xammal Miqdar'!$C40*'Xammal Miqdar'!E40,"")</f>
        <v>0</v>
      </c>
      <c r="H40" s="2">
        <f>IFERROR('Xammal Miqdar'!$C40*'Xammal Miqdar'!F40,"")</f>
        <v>0</v>
      </c>
      <c r="I40" s="2">
        <f>IFERROR('Xammal Miqdar'!$C40*'Xammal Miqdar'!L40,"")</f>
        <v>0</v>
      </c>
      <c r="J40" s="2">
        <f>IFERROR('Xammal Miqdar'!$C40*'Xammal Miqdar'!I40,"")</f>
        <v>0</v>
      </c>
      <c r="K40" s="2">
        <f>IFERROR('Xammal Miqdar'!$C40*'Xammal Miqdar'!J40,"")</f>
        <v>0</v>
      </c>
      <c r="L40" s="2">
        <f>IFERROR('Xammal Miqdar'!$C40*'Xammal Miqdar'!K40,"")</f>
        <v>0</v>
      </c>
      <c r="M40" s="2">
        <f>IFERROR('Xammal Miqdar'!$C40*'Xammal Miqdar'!M40,"")</f>
        <v>0</v>
      </c>
      <c r="N40" s="2">
        <f>IFERROR('Xammal Miqdar'!$C40*'Xammal Miqdar'!R40,"")</f>
        <v>0</v>
      </c>
      <c r="O40" s="2">
        <f>IFERROR('Xammal Miqdar'!$C40*'Xammal Miqdar'!P40,"")</f>
        <v>0</v>
      </c>
      <c r="P40" s="2">
        <f>IFERROR('Xammal Miqdar'!$C40*'Xammal Miqdar'!Q40,"")</f>
        <v>0</v>
      </c>
      <c r="Q40" s="2">
        <f>IFERROR('Xammal Miqdar'!$C40*'Xammal Miqdar'!N40,"")</f>
        <v>0</v>
      </c>
      <c r="R40" s="2">
        <f>IFERROR('Xammal Miqdar'!$C40*'Xammal Miqdar'!O40,"")</f>
        <v>0</v>
      </c>
      <c r="S40" s="2">
        <f>IFERROR('Xammal Miqdar'!$C40*'Xammal Miqdar'!U40,"")</f>
        <v>0</v>
      </c>
      <c r="T40" s="2">
        <f>IFERROR('Xammal Miqdar'!$C40*'Xammal Miqdar'!V40,"")</f>
        <v>0</v>
      </c>
      <c r="U40" s="2">
        <f>IFERROR('Xammal Miqdar'!$C40*'Xammal Miqdar'!S40,"")</f>
        <v>0</v>
      </c>
      <c r="V40" s="2">
        <f>IFERROR('Xammal Miqdar'!$C40*'Xammal Miqdar'!T40,"")</f>
        <v>0</v>
      </c>
      <c r="W40" s="2">
        <f>IFERROR('Xammal Miqdar'!$C40*'Xammal Miqdar'!W40,"")</f>
        <v>0</v>
      </c>
      <c r="X40" s="1"/>
      <c r="Y40" s="1"/>
      <c r="Z40" s="1"/>
      <c r="AA40" s="1"/>
    </row>
    <row r="41" spans="1:27">
      <c r="A41" s="1" t="str">
        <f>'Xammal Miqdar'!A41</f>
        <v xml:space="preserve">KOK KG </v>
      </c>
      <c r="B41" s="1" t="s">
        <v>167</v>
      </c>
      <c r="C41" s="1">
        <f>'Xammal Miqdar'!C41</f>
        <v>0.84719999999999995</v>
      </c>
      <c r="D41" s="2" t="str">
        <f>IFERROR('Xammal Miqdar'!$C41*'Xammal Miqdar'!D41,"")</f>
        <v/>
      </c>
      <c r="E41" s="2" t="str">
        <f>IFERROR('Xammal Miqdar'!$C41*'Xammal Miqdar'!G41,"")</f>
        <v/>
      </c>
      <c r="F41" s="2" t="str">
        <f>IFERROR('Xammal Miqdar'!$C41*'Xammal Miqdar'!H41,"")</f>
        <v/>
      </c>
      <c r="G41" s="2">
        <f>IFERROR('Xammal Miqdar'!$C41*'Xammal Miqdar'!E41,"")</f>
        <v>0</v>
      </c>
      <c r="H41" s="2">
        <f>IFERROR('Xammal Miqdar'!$C41*'Xammal Miqdar'!F41,"")</f>
        <v>0</v>
      </c>
      <c r="I41" s="2">
        <f>IFERROR('Xammal Miqdar'!$C41*'Xammal Miqdar'!L41,"")</f>
        <v>1.6944000000000001E-2</v>
      </c>
      <c r="J41" s="2">
        <f>IFERROR('Xammal Miqdar'!$C41*'Xammal Miqdar'!I41,"")</f>
        <v>0</v>
      </c>
      <c r="K41" s="2">
        <f>IFERROR('Xammal Miqdar'!$C41*'Xammal Miqdar'!J41,"")</f>
        <v>1.6944000000000001E-2</v>
      </c>
      <c r="L41" s="2">
        <f>IFERROR('Xammal Miqdar'!$C41*'Xammal Miqdar'!K41,"")</f>
        <v>0</v>
      </c>
      <c r="M41" s="2">
        <f>IFERROR('Xammal Miqdar'!$C41*'Xammal Miqdar'!M41,"")</f>
        <v>1.6944000000000001E-2</v>
      </c>
      <c r="N41" s="2">
        <f>IFERROR('Xammal Miqdar'!$C41*'Xammal Miqdar'!R41,"")</f>
        <v>0</v>
      </c>
      <c r="O41" s="2">
        <f>IFERROR('Xammal Miqdar'!$C41*'Xammal Miqdar'!P41,"")</f>
        <v>0</v>
      </c>
      <c r="P41" s="2">
        <f>IFERROR('Xammal Miqdar'!$C41*'Xammal Miqdar'!Q41,"")</f>
        <v>0</v>
      </c>
      <c r="Q41" s="2">
        <f>IFERROR('Xammal Miqdar'!$C41*'Xammal Miqdar'!N41,"")</f>
        <v>0</v>
      </c>
      <c r="R41" s="2">
        <f>IFERROR('Xammal Miqdar'!$C41*'Xammal Miqdar'!O41,"")</f>
        <v>0</v>
      </c>
      <c r="S41" s="2">
        <f>IFERROR('Xammal Miqdar'!$C41*'Xammal Miqdar'!U41,"")</f>
        <v>0</v>
      </c>
      <c r="T41" s="2">
        <f>IFERROR('Xammal Miqdar'!$C41*'Xammal Miqdar'!V41,"")</f>
        <v>0</v>
      </c>
      <c r="U41" s="2">
        <f>IFERROR('Xammal Miqdar'!$C41*'Xammal Miqdar'!S41,"")</f>
        <v>0</v>
      </c>
      <c r="V41" s="2">
        <f>IFERROR('Xammal Miqdar'!$C41*'Xammal Miqdar'!T41,"")</f>
        <v>0</v>
      </c>
      <c r="W41" s="2">
        <f>IFERROR('Xammal Miqdar'!$C41*'Xammal Miqdar'!W41,"")</f>
        <v>0</v>
      </c>
      <c r="X41" s="1"/>
      <c r="Y41" s="1"/>
      <c r="Z41" s="1"/>
      <c r="AA41" s="1"/>
    </row>
    <row r="42" spans="1:27">
      <c r="A42" s="1" t="str">
        <f>'Xammal Miqdar'!A42</f>
        <v>KRIVETKA BASSIZ 16/20 KG</v>
      </c>
      <c r="B42" s="1" t="s">
        <v>167</v>
      </c>
      <c r="C42" s="1">
        <f>'Xammal Miqdar'!C42</f>
        <v>25</v>
      </c>
      <c r="D42" s="2" t="str">
        <f>IFERROR('Xammal Miqdar'!$C42*'Xammal Miqdar'!D42,"")</f>
        <v/>
      </c>
      <c r="E42" s="2" t="str">
        <f>IFERROR('Xammal Miqdar'!$C42*'Xammal Miqdar'!G42,"")</f>
        <v/>
      </c>
      <c r="F42" s="2" t="str">
        <f>IFERROR('Xammal Miqdar'!$C42*'Xammal Miqdar'!H42,"")</f>
        <v/>
      </c>
      <c r="G42" s="2">
        <f>IFERROR('Xammal Miqdar'!$C42*'Xammal Miqdar'!E42,"")</f>
        <v>0</v>
      </c>
      <c r="H42" s="2">
        <f>IFERROR('Xammal Miqdar'!$C42*'Xammal Miqdar'!F42,"")</f>
        <v>0</v>
      </c>
      <c r="I42" s="2">
        <f>IFERROR('Xammal Miqdar'!$C42*'Xammal Miqdar'!L42,"")</f>
        <v>0</v>
      </c>
      <c r="J42" s="2">
        <f>IFERROR('Xammal Miqdar'!$C42*'Xammal Miqdar'!I42,"")</f>
        <v>0</v>
      </c>
      <c r="K42" s="2">
        <f>IFERROR('Xammal Miqdar'!$C42*'Xammal Miqdar'!J42,"")</f>
        <v>0</v>
      </c>
      <c r="L42" s="2">
        <f>IFERROR('Xammal Miqdar'!$C42*'Xammal Miqdar'!K42,"")</f>
        <v>0</v>
      </c>
      <c r="M42" s="2">
        <f>IFERROR('Xammal Miqdar'!$C42*'Xammal Miqdar'!M42,"")</f>
        <v>0</v>
      </c>
      <c r="N42" s="2">
        <f>IFERROR('Xammal Miqdar'!$C42*'Xammal Miqdar'!R42,"")</f>
        <v>0</v>
      </c>
      <c r="O42" s="2">
        <f>IFERROR('Xammal Miqdar'!$C42*'Xammal Miqdar'!P42,"")</f>
        <v>0</v>
      </c>
      <c r="P42" s="2">
        <f>IFERROR('Xammal Miqdar'!$C42*'Xammal Miqdar'!Q42,"")</f>
        <v>0</v>
      </c>
      <c r="Q42" s="2">
        <f>IFERROR('Xammal Miqdar'!$C42*'Xammal Miqdar'!N42,"")</f>
        <v>0</v>
      </c>
      <c r="R42" s="2">
        <f>IFERROR('Xammal Miqdar'!$C42*'Xammal Miqdar'!O42,"")</f>
        <v>0</v>
      </c>
      <c r="S42" s="2">
        <f>IFERROR('Xammal Miqdar'!$C42*'Xammal Miqdar'!U42,"")</f>
        <v>0</v>
      </c>
      <c r="T42" s="2">
        <f>IFERROR('Xammal Miqdar'!$C42*'Xammal Miqdar'!V42,"")</f>
        <v>0</v>
      </c>
      <c r="U42" s="2">
        <f>IFERROR('Xammal Miqdar'!$C42*'Xammal Miqdar'!S42,"")</f>
        <v>0</v>
      </c>
      <c r="V42" s="2">
        <f>IFERROR('Xammal Miqdar'!$C42*'Xammal Miqdar'!T42,"")</f>
        <v>0</v>
      </c>
      <c r="W42" s="2">
        <f>IFERROR('Xammal Miqdar'!$C42*'Xammal Miqdar'!W42,"")</f>
        <v>0</v>
      </c>
      <c r="X42" s="1"/>
      <c r="Y42" s="1"/>
      <c r="Z42" s="1"/>
      <c r="AA42" s="1"/>
    </row>
    <row r="43" spans="1:27">
      <c r="A43" s="1" t="str">
        <f>'Xammal Miqdar'!A43</f>
        <v>KUNCUT AG KG</v>
      </c>
      <c r="B43" s="1" t="s">
        <v>167</v>
      </c>
      <c r="C43" s="1">
        <f>'Xammal Miqdar'!C43</f>
        <v>6</v>
      </c>
      <c r="D43" s="2" t="str">
        <f>IFERROR('Xammal Miqdar'!$C43*'Xammal Miqdar'!D43,"")</f>
        <v/>
      </c>
      <c r="E43" s="2" t="str">
        <f>IFERROR('Xammal Miqdar'!$C43*'Xammal Miqdar'!G43,"")</f>
        <v/>
      </c>
      <c r="F43" s="2" t="str">
        <f>IFERROR('Xammal Miqdar'!$C43*'Xammal Miqdar'!H43,"")</f>
        <v/>
      </c>
      <c r="G43" s="2">
        <f>IFERROR('Xammal Miqdar'!$C43*'Xammal Miqdar'!E43,"")</f>
        <v>0</v>
      </c>
      <c r="H43" s="2">
        <f>IFERROR('Xammal Miqdar'!$C43*'Xammal Miqdar'!F43,"")</f>
        <v>0</v>
      </c>
      <c r="I43" s="2">
        <f>IFERROR('Xammal Miqdar'!$C43*'Xammal Miqdar'!L43,"")</f>
        <v>0</v>
      </c>
      <c r="J43" s="2">
        <f>IFERROR('Xammal Miqdar'!$C43*'Xammal Miqdar'!I43,"")</f>
        <v>0</v>
      </c>
      <c r="K43" s="2">
        <f>IFERROR('Xammal Miqdar'!$C43*'Xammal Miqdar'!J43,"")</f>
        <v>0</v>
      </c>
      <c r="L43" s="2">
        <f>IFERROR('Xammal Miqdar'!$C43*'Xammal Miqdar'!K43,"")</f>
        <v>0</v>
      </c>
      <c r="M43" s="2">
        <f>IFERROR('Xammal Miqdar'!$C43*'Xammal Miqdar'!M43,"")</f>
        <v>0</v>
      </c>
      <c r="N43" s="2">
        <f>IFERROR('Xammal Miqdar'!$C43*'Xammal Miqdar'!R43,"")</f>
        <v>0</v>
      </c>
      <c r="O43" s="2">
        <f>IFERROR('Xammal Miqdar'!$C43*'Xammal Miqdar'!P43,"")</f>
        <v>0</v>
      </c>
      <c r="P43" s="2">
        <f>IFERROR('Xammal Miqdar'!$C43*'Xammal Miqdar'!Q43,"")</f>
        <v>0</v>
      </c>
      <c r="Q43" s="2">
        <f>IFERROR('Xammal Miqdar'!$C43*'Xammal Miqdar'!N43,"")</f>
        <v>0</v>
      </c>
      <c r="R43" s="2">
        <f>IFERROR('Xammal Miqdar'!$C43*'Xammal Miqdar'!O43,"")</f>
        <v>0</v>
      </c>
      <c r="S43" s="2">
        <f>IFERROR('Xammal Miqdar'!$C43*'Xammal Miqdar'!U43,"")</f>
        <v>0</v>
      </c>
      <c r="T43" s="2">
        <f>IFERROR('Xammal Miqdar'!$C43*'Xammal Miqdar'!V43,"")</f>
        <v>0</v>
      </c>
      <c r="U43" s="2">
        <f>IFERROR('Xammal Miqdar'!$C43*'Xammal Miqdar'!S43,"")</f>
        <v>0</v>
      </c>
      <c r="V43" s="2">
        <f>IFERROR('Xammal Miqdar'!$C43*'Xammal Miqdar'!T43,"")</f>
        <v>0</v>
      </c>
      <c r="W43" s="2">
        <f>IFERROR('Xammal Miqdar'!$C43*'Xammal Miqdar'!W43,"")</f>
        <v>0</v>
      </c>
      <c r="X43" s="1"/>
      <c r="Y43" s="1"/>
      <c r="Z43" s="1"/>
      <c r="AA43" s="1"/>
    </row>
    <row r="44" spans="1:27">
      <c r="A44" s="1" t="str">
        <f>'Xammal Miqdar'!A44</f>
        <v xml:space="preserve">KUNCUT YAGI LT </v>
      </c>
      <c r="B44" s="1" t="s">
        <v>169</v>
      </c>
      <c r="C44" s="1">
        <f>'Xammal Miqdar'!C44</f>
        <v>19.61</v>
      </c>
      <c r="D44" s="2" t="str">
        <f>IFERROR('Xammal Miqdar'!$C44*'Xammal Miqdar'!D44,"")</f>
        <v/>
      </c>
      <c r="E44" s="2" t="str">
        <f>IFERROR('Xammal Miqdar'!$C44*'Xammal Miqdar'!G44,"")</f>
        <v/>
      </c>
      <c r="F44" s="2" t="str">
        <f>IFERROR('Xammal Miqdar'!$C44*'Xammal Miqdar'!H44,"")</f>
        <v/>
      </c>
      <c r="G44" s="2">
        <f>IFERROR('Xammal Miqdar'!$C44*'Xammal Miqdar'!E44,"")</f>
        <v>0</v>
      </c>
      <c r="H44" s="2">
        <f>IFERROR('Xammal Miqdar'!$C44*'Xammal Miqdar'!F44,"")</f>
        <v>0</v>
      </c>
      <c r="I44" s="2">
        <f>IFERROR('Xammal Miqdar'!$C44*'Xammal Miqdar'!L44,"")</f>
        <v>0</v>
      </c>
      <c r="J44" s="2">
        <f>IFERROR('Xammal Miqdar'!$C44*'Xammal Miqdar'!I44,"")</f>
        <v>0</v>
      </c>
      <c r="K44" s="2">
        <f>IFERROR('Xammal Miqdar'!$C44*'Xammal Miqdar'!J44,"")</f>
        <v>0</v>
      </c>
      <c r="L44" s="2">
        <f>IFERROR('Xammal Miqdar'!$C44*'Xammal Miqdar'!K44,"")</f>
        <v>0</v>
      </c>
      <c r="M44" s="2">
        <f>IFERROR('Xammal Miqdar'!$C44*'Xammal Miqdar'!M44,"")</f>
        <v>0</v>
      </c>
      <c r="N44" s="2">
        <f>IFERROR('Xammal Miqdar'!$C44*'Xammal Miqdar'!R44,"")</f>
        <v>0</v>
      </c>
      <c r="O44" s="2">
        <f>IFERROR('Xammal Miqdar'!$C44*'Xammal Miqdar'!P44,"")</f>
        <v>0</v>
      </c>
      <c r="P44" s="2">
        <f>IFERROR('Xammal Miqdar'!$C44*'Xammal Miqdar'!Q44,"")</f>
        <v>0</v>
      </c>
      <c r="Q44" s="2">
        <f>IFERROR('Xammal Miqdar'!$C44*'Xammal Miqdar'!N44,"")</f>
        <v>0</v>
      </c>
      <c r="R44" s="2">
        <f>IFERROR('Xammal Miqdar'!$C44*'Xammal Miqdar'!O44,"")</f>
        <v>0</v>
      </c>
      <c r="S44" s="2">
        <f>IFERROR('Xammal Miqdar'!$C44*'Xammal Miqdar'!U44,"")</f>
        <v>0</v>
      </c>
      <c r="T44" s="2">
        <f>IFERROR('Xammal Miqdar'!$C44*'Xammal Miqdar'!V44,"")</f>
        <v>0</v>
      </c>
      <c r="U44" s="2">
        <f>IFERROR('Xammal Miqdar'!$C44*'Xammal Miqdar'!S44,"")</f>
        <v>0</v>
      </c>
      <c r="V44" s="2">
        <f>IFERROR('Xammal Miqdar'!$C44*'Xammal Miqdar'!T44,"")</f>
        <v>0</v>
      </c>
      <c r="W44" s="2">
        <f>IFERROR('Xammal Miqdar'!$C44*'Xammal Miqdar'!W44,"")</f>
        <v>0</v>
      </c>
      <c r="X44" s="1"/>
      <c r="Y44" s="1"/>
      <c r="Z44" s="1"/>
      <c r="AA44" s="1"/>
    </row>
    <row r="45" spans="1:27">
      <c r="A45" s="1" t="str">
        <f>'Xammal Miqdar'!A45</f>
        <v>LAVASH ED</v>
      </c>
      <c r="B45" s="1" t="s">
        <v>168</v>
      </c>
      <c r="C45" s="1">
        <f>'Xammal Miqdar'!C45</f>
        <v>0.74</v>
      </c>
      <c r="D45" s="2" t="str">
        <f>IFERROR('Xammal Miqdar'!$C45*'Xammal Miqdar'!D45,"")</f>
        <v/>
      </c>
      <c r="E45" s="2" t="str">
        <f>IFERROR('Xammal Miqdar'!$C45*'Xammal Miqdar'!G45,"")</f>
        <v/>
      </c>
      <c r="F45" s="2" t="str">
        <f>IFERROR('Xammal Miqdar'!$C45*'Xammal Miqdar'!H45,"")</f>
        <v/>
      </c>
      <c r="G45" s="2">
        <f>IFERROR('Xammal Miqdar'!$C45*'Xammal Miqdar'!E45,"")</f>
        <v>0</v>
      </c>
      <c r="H45" s="2">
        <f>IFERROR('Xammal Miqdar'!$C45*'Xammal Miqdar'!F45,"")</f>
        <v>0</v>
      </c>
      <c r="I45" s="2">
        <f>IFERROR('Xammal Miqdar'!$C45*'Xammal Miqdar'!L45,"")</f>
        <v>0</v>
      </c>
      <c r="J45" s="2">
        <f>IFERROR('Xammal Miqdar'!$C45*'Xammal Miqdar'!I45,"")</f>
        <v>0.185</v>
      </c>
      <c r="K45" s="2">
        <f>IFERROR('Xammal Miqdar'!$C45*'Xammal Miqdar'!J45,"")</f>
        <v>0</v>
      </c>
      <c r="L45" s="2">
        <f>IFERROR('Xammal Miqdar'!$C45*'Xammal Miqdar'!K45,"")</f>
        <v>0.185</v>
      </c>
      <c r="M45" s="2">
        <f>IFERROR('Xammal Miqdar'!$C45*'Xammal Miqdar'!M45,"")</f>
        <v>0</v>
      </c>
      <c r="N45" s="2">
        <f>IFERROR('Xammal Miqdar'!$C45*'Xammal Miqdar'!R45,"")</f>
        <v>0</v>
      </c>
      <c r="O45" s="2">
        <f>IFERROR('Xammal Miqdar'!$C45*'Xammal Miqdar'!P45,"")</f>
        <v>0</v>
      </c>
      <c r="P45" s="2">
        <f>IFERROR('Xammal Miqdar'!$C45*'Xammal Miqdar'!Q45,"")</f>
        <v>0</v>
      </c>
      <c r="Q45" s="2">
        <f>IFERROR('Xammal Miqdar'!$C45*'Xammal Miqdar'!N45,"")</f>
        <v>0</v>
      </c>
      <c r="R45" s="2">
        <f>IFERROR('Xammal Miqdar'!$C45*'Xammal Miqdar'!O45,"")</f>
        <v>0</v>
      </c>
      <c r="S45" s="2">
        <f>IFERROR('Xammal Miqdar'!$C45*'Xammal Miqdar'!U45,"")</f>
        <v>0</v>
      </c>
      <c r="T45" s="2">
        <f>IFERROR('Xammal Miqdar'!$C45*'Xammal Miqdar'!V45,"")</f>
        <v>0</v>
      </c>
      <c r="U45" s="2">
        <f>IFERROR('Xammal Miqdar'!$C45*'Xammal Miqdar'!S45,"")</f>
        <v>0</v>
      </c>
      <c r="V45" s="2">
        <f>IFERROR('Xammal Miqdar'!$C45*'Xammal Miqdar'!T45,"")</f>
        <v>0</v>
      </c>
      <c r="W45" s="2">
        <f>IFERROR('Xammal Miqdar'!$C45*'Xammal Miqdar'!W45,"")</f>
        <v>0</v>
      </c>
      <c r="X45" s="1"/>
      <c r="Y45" s="1"/>
      <c r="Z45" s="1"/>
      <c r="AA45" s="1"/>
    </row>
    <row r="46" spans="1:27">
      <c r="A46" s="1" t="str">
        <f>'Xammal Miqdar'!A46</f>
        <v>LAVAZZA ESPRESSO CREMA E AROMA 1 KG</v>
      </c>
      <c r="B46" s="1" t="s">
        <v>167</v>
      </c>
      <c r="C46" s="1">
        <f>'Xammal Miqdar'!C46</f>
        <v>44.095714285714287</v>
      </c>
      <c r="D46" s="2" t="str">
        <f>IFERROR('Xammal Miqdar'!$C46*'Xammal Miqdar'!D46,"")</f>
        <v/>
      </c>
      <c r="E46" s="2" t="str">
        <f>IFERROR('Xammal Miqdar'!$C46*'Xammal Miqdar'!G46,"")</f>
        <v/>
      </c>
      <c r="F46" s="2" t="str">
        <f>IFERROR('Xammal Miqdar'!$C46*'Xammal Miqdar'!H46,"")</f>
        <v/>
      </c>
      <c r="G46" s="2">
        <f>IFERROR('Xammal Miqdar'!$C46*'Xammal Miqdar'!E46,"")</f>
        <v>0</v>
      </c>
      <c r="H46" s="2">
        <f>IFERROR('Xammal Miqdar'!$C46*'Xammal Miqdar'!F46,"")</f>
        <v>0</v>
      </c>
      <c r="I46" s="2">
        <f>IFERROR('Xammal Miqdar'!$C46*'Xammal Miqdar'!L46,"")</f>
        <v>0</v>
      </c>
      <c r="J46" s="2">
        <f>IFERROR('Xammal Miqdar'!$C46*'Xammal Miqdar'!I46,"")</f>
        <v>0</v>
      </c>
      <c r="K46" s="2">
        <f>IFERROR('Xammal Miqdar'!$C46*'Xammal Miqdar'!J46,"")</f>
        <v>0</v>
      </c>
      <c r="L46" s="2">
        <f>IFERROR('Xammal Miqdar'!$C46*'Xammal Miqdar'!K46,"")</f>
        <v>0</v>
      </c>
      <c r="M46" s="2">
        <f>IFERROR('Xammal Miqdar'!$C46*'Xammal Miqdar'!M46,"")</f>
        <v>0</v>
      </c>
      <c r="N46" s="2">
        <f>IFERROR('Xammal Miqdar'!$C46*'Xammal Miqdar'!R46,"")</f>
        <v>0</v>
      </c>
      <c r="O46" s="2">
        <f>IFERROR('Xammal Miqdar'!$C46*'Xammal Miqdar'!P46,"")</f>
        <v>0</v>
      </c>
      <c r="P46" s="2">
        <f>IFERROR('Xammal Miqdar'!$C46*'Xammal Miqdar'!Q46,"")</f>
        <v>0</v>
      </c>
      <c r="Q46" s="2">
        <f>IFERROR('Xammal Miqdar'!$C46*'Xammal Miqdar'!N46,"")</f>
        <v>0</v>
      </c>
      <c r="R46" s="2">
        <f>IFERROR('Xammal Miqdar'!$C46*'Xammal Miqdar'!O46,"")</f>
        <v>0</v>
      </c>
      <c r="S46" s="2">
        <f>IFERROR('Xammal Miqdar'!$C46*'Xammal Miqdar'!U46,"")</f>
        <v>0</v>
      </c>
      <c r="T46" s="2">
        <f>IFERROR('Xammal Miqdar'!$C46*'Xammal Miqdar'!V46,"")</f>
        <v>0</v>
      </c>
      <c r="U46" s="2">
        <f>IFERROR('Xammal Miqdar'!$C46*'Xammal Miqdar'!S46,"")</f>
        <v>0</v>
      </c>
      <c r="V46" s="2">
        <f>IFERROR('Xammal Miqdar'!$C46*'Xammal Miqdar'!T46,"")</f>
        <v>0</v>
      </c>
      <c r="W46" s="2">
        <f>IFERROR('Xammal Miqdar'!$C46*'Xammal Miqdar'!W46,"")</f>
        <v>0</v>
      </c>
      <c r="X46" s="1"/>
      <c r="Y46" s="1"/>
      <c r="Z46" s="1"/>
      <c r="AA46" s="1"/>
    </row>
    <row r="47" spans="1:27">
      <c r="A47" s="1" t="str">
        <f>'Xammal Miqdar'!A47</f>
        <v>LIMON ED</v>
      </c>
      <c r="B47" s="1" t="s">
        <v>168</v>
      </c>
      <c r="C47" s="1">
        <f>'Xammal Miqdar'!C47</f>
        <v>0.29999999999999993</v>
      </c>
      <c r="D47" s="2" t="str">
        <f>IFERROR('Xammal Miqdar'!$C47*'Xammal Miqdar'!D47,"")</f>
        <v/>
      </c>
      <c r="E47" s="2" t="str">
        <f>IFERROR('Xammal Miqdar'!$C47*'Xammal Miqdar'!G47,"")</f>
        <v/>
      </c>
      <c r="F47" s="2" t="str">
        <f>IFERROR('Xammal Miqdar'!$C47*'Xammal Miqdar'!H47,"")</f>
        <v/>
      </c>
      <c r="G47" s="2">
        <f>IFERROR('Xammal Miqdar'!$C47*'Xammal Miqdar'!E47,"")</f>
        <v>0</v>
      </c>
      <c r="H47" s="2">
        <f>IFERROR('Xammal Miqdar'!$C47*'Xammal Miqdar'!F47,"")</f>
        <v>0</v>
      </c>
      <c r="I47" s="2">
        <f>IFERROR('Xammal Miqdar'!$C47*'Xammal Miqdar'!L47,"")</f>
        <v>0</v>
      </c>
      <c r="J47" s="2">
        <f>IFERROR('Xammal Miqdar'!$C47*'Xammal Miqdar'!I47,"")</f>
        <v>0</v>
      </c>
      <c r="K47" s="2">
        <f>IFERROR('Xammal Miqdar'!$C47*'Xammal Miqdar'!J47,"")</f>
        <v>0</v>
      </c>
      <c r="L47" s="2">
        <f>IFERROR('Xammal Miqdar'!$C47*'Xammal Miqdar'!K47,"")</f>
        <v>0</v>
      </c>
      <c r="M47" s="2">
        <f>IFERROR('Xammal Miqdar'!$C47*'Xammal Miqdar'!M47,"")</f>
        <v>0</v>
      </c>
      <c r="N47" s="2">
        <f>IFERROR('Xammal Miqdar'!$C47*'Xammal Miqdar'!R47,"")</f>
        <v>0</v>
      </c>
      <c r="O47" s="2">
        <f>IFERROR('Xammal Miqdar'!$C47*'Xammal Miqdar'!P47,"")</f>
        <v>0</v>
      </c>
      <c r="P47" s="2">
        <f>IFERROR('Xammal Miqdar'!$C47*'Xammal Miqdar'!Q47,"")</f>
        <v>0</v>
      </c>
      <c r="Q47" s="2">
        <f>IFERROR('Xammal Miqdar'!$C47*'Xammal Miqdar'!N47,"")</f>
        <v>0</v>
      </c>
      <c r="R47" s="2">
        <f>IFERROR('Xammal Miqdar'!$C47*'Xammal Miqdar'!O47,"")</f>
        <v>0</v>
      </c>
      <c r="S47" s="2">
        <f>IFERROR('Xammal Miqdar'!$C47*'Xammal Miqdar'!U47,"")</f>
        <v>0</v>
      </c>
      <c r="T47" s="2">
        <f>IFERROR('Xammal Miqdar'!$C47*'Xammal Miqdar'!V47,"")</f>
        <v>0</v>
      </c>
      <c r="U47" s="2">
        <f>IFERROR('Xammal Miqdar'!$C47*'Xammal Miqdar'!S47,"")</f>
        <v>0</v>
      </c>
      <c r="V47" s="2">
        <f>IFERROR('Xammal Miqdar'!$C47*'Xammal Miqdar'!T47,"")</f>
        <v>0</v>
      </c>
      <c r="W47" s="2">
        <f>IFERROR('Xammal Miqdar'!$C47*'Xammal Miqdar'!W47,"")</f>
        <v>0</v>
      </c>
      <c r="X47" s="1"/>
      <c r="Y47" s="1"/>
      <c r="Z47" s="1"/>
      <c r="AA47" s="1"/>
    </row>
    <row r="48" spans="1:27">
      <c r="A48" s="1" t="str">
        <f>'Xammal Miqdar'!A48</f>
        <v xml:space="preserve">MAMASITA SOUS KG </v>
      </c>
      <c r="B48" s="1" t="s">
        <v>169</v>
      </c>
      <c r="C48" s="1">
        <f>'Xammal Miqdar'!C48</f>
        <v>16.34</v>
      </c>
      <c r="D48" s="2" t="str">
        <f>IFERROR('Xammal Miqdar'!$C48*'Xammal Miqdar'!D48,"")</f>
        <v/>
      </c>
      <c r="E48" s="2" t="str">
        <f>IFERROR('Xammal Miqdar'!$C48*'Xammal Miqdar'!G48,"")</f>
        <v/>
      </c>
      <c r="F48" s="2" t="str">
        <f>IFERROR('Xammal Miqdar'!$C48*'Xammal Miqdar'!H48,"")</f>
        <v/>
      </c>
      <c r="G48" s="2">
        <f>IFERROR('Xammal Miqdar'!$C48*'Xammal Miqdar'!E48,"")</f>
        <v>0</v>
      </c>
      <c r="H48" s="2">
        <f>IFERROR('Xammal Miqdar'!$C48*'Xammal Miqdar'!F48,"")</f>
        <v>0</v>
      </c>
      <c r="I48" s="2">
        <f>IFERROR('Xammal Miqdar'!$C48*'Xammal Miqdar'!L48,"")</f>
        <v>0</v>
      </c>
      <c r="J48" s="2">
        <f>IFERROR('Xammal Miqdar'!$C48*'Xammal Miqdar'!I48,"")</f>
        <v>0</v>
      </c>
      <c r="K48" s="2">
        <f>IFERROR('Xammal Miqdar'!$C48*'Xammal Miqdar'!J48,"")</f>
        <v>0</v>
      </c>
      <c r="L48" s="2">
        <f>IFERROR('Xammal Miqdar'!$C48*'Xammal Miqdar'!K48,"")</f>
        <v>0</v>
      </c>
      <c r="M48" s="2">
        <f>IFERROR('Xammal Miqdar'!$C48*'Xammal Miqdar'!M48,"")</f>
        <v>0</v>
      </c>
      <c r="N48" s="2">
        <f>IFERROR('Xammal Miqdar'!$C48*'Xammal Miqdar'!R48,"")</f>
        <v>0</v>
      </c>
      <c r="O48" s="2">
        <f>IFERROR('Xammal Miqdar'!$C48*'Xammal Miqdar'!P48,"")</f>
        <v>0</v>
      </c>
      <c r="P48" s="2">
        <f>IFERROR('Xammal Miqdar'!$C48*'Xammal Miqdar'!Q48,"")</f>
        <v>0</v>
      </c>
      <c r="Q48" s="2">
        <f>IFERROR('Xammal Miqdar'!$C48*'Xammal Miqdar'!N48,"")</f>
        <v>0</v>
      </c>
      <c r="R48" s="2">
        <f>IFERROR('Xammal Miqdar'!$C48*'Xammal Miqdar'!O48,"")</f>
        <v>0</v>
      </c>
      <c r="S48" s="2">
        <f>IFERROR('Xammal Miqdar'!$C48*'Xammal Miqdar'!U48,"")</f>
        <v>0</v>
      </c>
      <c r="T48" s="2">
        <f>IFERROR('Xammal Miqdar'!$C48*'Xammal Miqdar'!V48,"")</f>
        <v>0</v>
      </c>
      <c r="U48" s="2">
        <f>IFERROR('Xammal Miqdar'!$C48*'Xammal Miqdar'!S48,"")</f>
        <v>0</v>
      </c>
      <c r="V48" s="2">
        <f>IFERROR('Xammal Miqdar'!$C48*'Xammal Miqdar'!T48,"")</f>
        <v>0</v>
      </c>
      <c r="W48" s="2">
        <f>IFERROR('Xammal Miqdar'!$C48*'Xammal Miqdar'!W48,"")</f>
        <v>0</v>
      </c>
      <c r="X48" s="1"/>
      <c r="Y48" s="1"/>
      <c r="Z48" s="1"/>
      <c r="AA48" s="1"/>
    </row>
    <row r="49" spans="1:27">
      <c r="A49" s="1" t="str">
        <f>'Xammal Miqdar'!A49</f>
        <v xml:space="preserve">MAYONEZ KG </v>
      </c>
      <c r="B49" s="1" t="s">
        <v>167</v>
      </c>
      <c r="C49" s="1">
        <f>'Xammal Miqdar'!C49</f>
        <v>2.348148148148149</v>
      </c>
      <c r="D49" s="2">
        <f>IFERROR('Xammal Miqdar'!$C49*'Xammal Miqdar'!D49,"")</f>
        <v>4.4614814814814829E-2</v>
      </c>
      <c r="E49" s="2">
        <f>IFERROR('Xammal Miqdar'!$C49*'Xammal Miqdar'!G49,"")</f>
        <v>5.706000000000002E-2</v>
      </c>
      <c r="F49" s="2">
        <f>IFERROR('Xammal Miqdar'!$C49*'Xammal Miqdar'!H49,"")</f>
        <v>2.8530000000000014E-2</v>
      </c>
      <c r="G49" s="2">
        <f>IFERROR('Xammal Miqdar'!$C49*'Xammal Miqdar'!E49,"")</f>
        <v>4.6962962962962984E-2</v>
      </c>
      <c r="H49" s="2">
        <f>IFERROR('Xammal Miqdar'!$C49*'Xammal Miqdar'!F49,"")</f>
        <v>4.6962962962962984E-2</v>
      </c>
      <c r="I49" s="2">
        <f>IFERROR('Xammal Miqdar'!$C49*'Xammal Miqdar'!L49,"")</f>
        <v>4.6962962962962984E-2</v>
      </c>
      <c r="J49" s="2">
        <f>IFERROR('Xammal Miqdar'!$C49*'Xammal Miqdar'!I49,"")</f>
        <v>0</v>
      </c>
      <c r="K49" s="2">
        <f>IFERROR('Xammal Miqdar'!$C49*'Xammal Miqdar'!J49,"")</f>
        <v>4.6962962962962984E-2</v>
      </c>
      <c r="L49" s="2">
        <f>IFERROR('Xammal Miqdar'!$C49*'Xammal Miqdar'!K49,"")</f>
        <v>4.6962962962962984E-2</v>
      </c>
      <c r="M49" s="2">
        <f>IFERROR('Xammal Miqdar'!$C49*'Xammal Miqdar'!M49,"")</f>
        <v>4.6962962962962984E-2</v>
      </c>
      <c r="N49" s="2">
        <f>IFERROR('Xammal Miqdar'!$C49*'Xammal Miqdar'!R49,"")</f>
        <v>7.0444444444444462E-2</v>
      </c>
      <c r="O49" s="2">
        <f>IFERROR('Xammal Miqdar'!$C49*'Xammal Miqdar'!P49,"")</f>
        <v>7.0444444444444462E-2</v>
      </c>
      <c r="P49" s="2">
        <f>IFERROR('Xammal Miqdar'!$C49*'Xammal Miqdar'!Q49,"")</f>
        <v>7.0444444444444462E-2</v>
      </c>
      <c r="Q49" s="2">
        <f>IFERROR('Xammal Miqdar'!$C49*'Xammal Miqdar'!N49,"")</f>
        <v>7.0444444444444462E-2</v>
      </c>
      <c r="R49" s="2">
        <f>IFERROR('Xammal Miqdar'!$C49*'Xammal Miqdar'!O49,"")</f>
        <v>7.0444444444444462E-2</v>
      </c>
      <c r="S49" s="2">
        <f>IFERROR('Xammal Miqdar'!$C49*'Xammal Miqdar'!U49,"")</f>
        <v>7.0444444444444462E-2</v>
      </c>
      <c r="T49" s="2">
        <f>IFERROR('Xammal Miqdar'!$C49*'Xammal Miqdar'!V49,"")</f>
        <v>0</v>
      </c>
      <c r="U49" s="2">
        <f>IFERROR('Xammal Miqdar'!$C49*'Xammal Miqdar'!S49,"")</f>
        <v>7.0444444444444462E-2</v>
      </c>
      <c r="V49" s="2">
        <f>IFERROR('Xammal Miqdar'!$C49*'Xammal Miqdar'!T49,"")</f>
        <v>7.0444444444444462E-2</v>
      </c>
      <c r="W49" s="2">
        <f>IFERROR('Xammal Miqdar'!$C49*'Xammal Miqdar'!W49,"")</f>
        <v>0</v>
      </c>
      <c r="X49" s="1"/>
      <c r="Y49" s="1"/>
      <c r="Z49" s="1"/>
      <c r="AA49" s="1"/>
    </row>
    <row r="50" spans="1:27">
      <c r="A50" s="1" t="str">
        <f>'Xammal Miqdar'!A50</f>
        <v>MEHMET EFENDİ KOFE KG RESEPT</v>
      </c>
      <c r="B50" s="1" t="s">
        <v>167</v>
      </c>
      <c r="C50" s="1">
        <f>'Xammal Miqdar'!C50</f>
        <v>32.97</v>
      </c>
      <c r="D50" s="2" t="str">
        <f>IFERROR('Xammal Miqdar'!$C50*'Xammal Miqdar'!D50,"")</f>
        <v/>
      </c>
      <c r="E50" s="2" t="str">
        <f>IFERROR('Xammal Miqdar'!$C50*'Xammal Miqdar'!G50,"")</f>
        <v/>
      </c>
      <c r="F50" s="2" t="str">
        <f>IFERROR('Xammal Miqdar'!$C50*'Xammal Miqdar'!H50,"")</f>
        <v/>
      </c>
      <c r="G50" s="2">
        <f>IFERROR('Xammal Miqdar'!$C50*'Xammal Miqdar'!E50,"")</f>
        <v>0</v>
      </c>
      <c r="H50" s="2">
        <f>IFERROR('Xammal Miqdar'!$C50*'Xammal Miqdar'!F50,"")</f>
        <v>0</v>
      </c>
      <c r="I50" s="2">
        <f>IFERROR('Xammal Miqdar'!$C50*'Xammal Miqdar'!L50,"")</f>
        <v>0</v>
      </c>
      <c r="J50" s="2">
        <f>IFERROR('Xammal Miqdar'!$C50*'Xammal Miqdar'!I50,"")</f>
        <v>0</v>
      </c>
      <c r="K50" s="2">
        <f>IFERROR('Xammal Miqdar'!$C50*'Xammal Miqdar'!J50,"")</f>
        <v>0</v>
      </c>
      <c r="L50" s="2">
        <f>IFERROR('Xammal Miqdar'!$C50*'Xammal Miqdar'!K50,"")</f>
        <v>0</v>
      </c>
      <c r="M50" s="2">
        <f>IFERROR('Xammal Miqdar'!$C50*'Xammal Miqdar'!M50,"")</f>
        <v>0</v>
      </c>
      <c r="N50" s="2">
        <f>IFERROR('Xammal Miqdar'!$C50*'Xammal Miqdar'!R50,"")</f>
        <v>0</v>
      </c>
      <c r="O50" s="2">
        <f>IFERROR('Xammal Miqdar'!$C50*'Xammal Miqdar'!P50,"")</f>
        <v>0</v>
      </c>
      <c r="P50" s="2">
        <f>IFERROR('Xammal Miqdar'!$C50*'Xammal Miqdar'!Q50,"")</f>
        <v>0</v>
      </c>
      <c r="Q50" s="2">
        <f>IFERROR('Xammal Miqdar'!$C50*'Xammal Miqdar'!N50,"")</f>
        <v>0</v>
      </c>
      <c r="R50" s="2">
        <f>IFERROR('Xammal Miqdar'!$C50*'Xammal Miqdar'!O50,"")</f>
        <v>0</v>
      </c>
      <c r="S50" s="2">
        <f>IFERROR('Xammal Miqdar'!$C50*'Xammal Miqdar'!U50,"")</f>
        <v>0</v>
      </c>
      <c r="T50" s="2">
        <f>IFERROR('Xammal Miqdar'!$C50*'Xammal Miqdar'!V50,"")</f>
        <v>0</v>
      </c>
      <c r="U50" s="2">
        <f>IFERROR('Xammal Miqdar'!$C50*'Xammal Miqdar'!S50,"")</f>
        <v>0</v>
      </c>
      <c r="V50" s="2">
        <f>IFERROR('Xammal Miqdar'!$C50*'Xammal Miqdar'!T50,"")</f>
        <v>0</v>
      </c>
      <c r="W50" s="2">
        <f>IFERROR('Xammal Miqdar'!$C50*'Xammal Miqdar'!W50,"")</f>
        <v>0</v>
      </c>
      <c r="X50" s="1"/>
      <c r="Y50" s="1"/>
      <c r="Z50" s="1"/>
      <c r="AA50" s="1"/>
    </row>
    <row r="51" spans="1:27">
      <c r="A51" s="1" t="str">
        <f>'Xammal Miqdar'!A51</f>
        <v>MERCI QIRMIZI KG RESEPT</v>
      </c>
      <c r="B51" s="1" t="s">
        <v>167</v>
      </c>
      <c r="C51" s="1">
        <f>'Xammal Miqdar'!C51</f>
        <v>1.5</v>
      </c>
      <c r="D51" s="2" t="str">
        <f>IFERROR('Xammal Miqdar'!$C51*'Xammal Miqdar'!D51,"")</f>
        <v/>
      </c>
      <c r="E51" s="2" t="str">
        <f>IFERROR('Xammal Miqdar'!$C51*'Xammal Miqdar'!G51,"")</f>
        <v/>
      </c>
      <c r="F51" s="2" t="str">
        <f>IFERROR('Xammal Miqdar'!$C51*'Xammal Miqdar'!H51,"")</f>
        <v/>
      </c>
      <c r="G51" s="2">
        <f>IFERROR('Xammal Miqdar'!$C51*'Xammal Miqdar'!E51,"")</f>
        <v>0</v>
      </c>
      <c r="H51" s="2">
        <f>IFERROR('Xammal Miqdar'!$C51*'Xammal Miqdar'!F51,"")</f>
        <v>0</v>
      </c>
      <c r="I51" s="2">
        <f>IFERROR('Xammal Miqdar'!$C51*'Xammal Miqdar'!L51,"")</f>
        <v>0</v>
      </c>
      <c r="J51" s="2">
        <f>IFERROR('Xammal Miqdar'!$C51*'Xammal Miqdar'!I51,"")</f>
        <v>0</v>
      </c>
      <c r="K51" s="2">
        <f>IFERROR('Xammal Miqdar'!$C51*'Xammal Miqdar'!J51,"")</f>
        <v>0</v>
      </c>
      <c r="L51" s="2">
        <f>IFERROR('Xammal Miqdar'!$C51*'Xammal Miqdar'!K51,"")</f>
        <v>0</v>
      </c>
      <c r="M51" s="2">
        <f>IFERROR('Xammal Miqdar'!$C51*'Xammal Miqdar'!M51,"")</f>
        <v>0</v>
      </c>
      <c r="N51" s="2">
        <f>IFERROR('Xammal Miqdar'!$C51*'Xammal Miqdar'!R51,"")</f>
        <v>0</v>
      </c>
      <c r="O51" s="2">
        <f>IFERROR('Xammal Miqdar'!$C51*'Xammal Miqdar'!P51,"")</f>
        <v>0</v>
      </c>
      <c r="P51" s="2">
        <f>IFERROR('Xammal Miqdar'!$C51*'Xammal Miqdar'!Q51,"")</f>
        <v>0</v>
      </c>
      <c r="Q51" s="2">
        <f>IFERROR('Xammal Miqdar'!$C51*'Xammal Miqdar'!N51,"")</f>
        <v>0</v>
      </c>
      <c r="R51" s="2">
        <f>IFERROR('Xammal Miqdar'!$C51*'Xammal Miqdar'!O51,"")</f>
        <v>0</v>
      </c>
      <c r="S51" s="2">
        <f>IFERROR('Xammal Miqdar'!$C51*'Xammal Miqdar'!U51,"")</f>
        <v>0</v>
      </c>
      <c r="T51" s="2">
        <f>IFERROR('Xammal Miqdar'!$C51*'Xammal Miqdar'!V51,"")</f>
        <v>0</v>
      </c>
      <c r="U51" s="2">
        <f>IFERROR('Xammal Miqdar'!$C51*'Xammal Miqdar'!S51,"")</f>
        <v>0</v>
      </c>
      <c r="V51" s="2">
        <f>IFERROR('Xammal Miqdar'!$C51*'Xammal Miqdar'!T51,"")</f>
        <v>0</v>
      </c>
      <c r="W51" s="2">
        <f>IFERROR('Xammal Miqdar'!$C51*'Xammal Miqdar'!W51,"")</f>
        <v>0</v>
      </c>
      <c r="X51" s="1"/>
      <c r="Y51" s="1"/>
      <c r="Z51" s="1"/>
      <c r="AA51" s="1"/>
    </row>
    <row r="52" spans="1:27">
      <c r="A52" s="1" t="str">
        <f>'Xammal Miqdar'!A52</f>
        <v xml:space="preserve">MONIN SIROP KARAMEL LT </v>
      </c>
      <c r="B52" s="1" t="s">
        <v>169</v>
      </c>
      <c r="C52" s="1">
        <f>'Xammal Miqdar'!C52</f>
        <v>0</v>
      </c>
      <c r="D52" s="2" t="str">
        <f>IFERROR('Xammal Miqdar'!$C52*'Xammal Miqdar'!D52,"")</f>
        <v/>
      </c>
      <c r="E52" s="2" t="str">
        <f>IFERROR('Xammal Miqdar'!$C52*'Xammal Miqdar'!G52,"")</f>
        <v/>
      </c>
      <c r="F52" s="2" t="str">
        <f>IFERROR('Xammal Miqdar'!$C52*'Xammal Miqdar'!H52,"")</f>
        <v/>
      </c>
      <c r="G52" s="2">
        <f>IFERROR('Xammal Miqdar'!$C52*'Xammal Miqdar'!E52,"")</f>
        <v>0</v>
      </c>
      <c r="H52" s="2">
        <f>IFERROR('Xammal Miqdar'!$C52*'Xammal Miqdar'!F52,"")</f>
        <v>0</v>
      </c>
      <c r="I52" s="2">
        <f>IFERROR('Xammal Miqdar'!$C52*'Xammal Miqdar'!L52,"")</f>
        <v>0</v>
      </c>
      <c r="J52" s="2">
        <f>IFERROR('Xammal Miqdar'!$C52*'Xammal Miqdar'!I52,"")</f>
        <v>0</v>
      </c>
      <c r="K52" s="2">
        <f>IFERROR('Xammal Miqdar'!$C52*'Xammal Miqdar'!J52,"")</f>
        <v>0</v>
      </c>
      <c r="L52" s="2">
        <f>IFERROR('Xammal Miqdar'!$C52*'Xammal Miqdar'!K52,"")</f>
        <v>0</v>
      </c>
      <c r="M52" s="2">
        <f>IFERROR('Xammal Miqdar'!$C52*'Xammal Miqdar'!M52,"")</f>
        <v>0</v>
      </c>
      <c r="N52" s="2">
        <f>IFERROR('Xammal Miqdar'!$C52*'Xammal Miqdar'!R52,"")</f>
        <v>0</v>
      </c>
      <c r="O52" s="2">
        <f>IFERROR('Xammal Miqdar'!$C52*'Xammal Miqdar'!P52,"")</f>
        <v>0</v>
      </c>
      <c r="P52" s="2">
        <f>IFERROR('Xammal Miqdar'!$C52*'Xammal Miqdar'!Q52,"")</f>
        <v>0</v>
      </c>
      <c r="Q52" s="2">
        <f>IFERROR('Xammal Miqdar'!$C52*'Xammal Miqdar'!N52,"")</f>
        <v>0</v>
      </c>
      <c r="R52" s="2">
        <f>IFERROR('Xammal Miqdar'!$C52*'Xammal Miqdar'!O52,"")</f>
        <v>0</v>
      </c>
      <c r="S52" s="2">
        <f>IFERROR('Xammal Miqdar'!$C52*'Xammal Miqdar'!U52,"")</f>
        <v>0</v>
      </c>
      <c r="T52" s="2">
        <f>IFERROR('Xammal Miqdar'!$C52*'Xammal Miqdar'!V52,"")</f>
        <v>0</v>
      </c>
      <c r="U52" s="2">
        <f>IFERROR('Xammal Miqdar'!$C52*'Xammal Miqdar'!S52,"")</f>
        <v>0</v>
      </c>
      <c r="V52" s="2">
        <f>IFERROR('Xammal Miqdar'!$C52*'Xammal Miqdar'!T52,"")</f>
        <v>0</v>
      </c>
      <c r="W52" s="2">
        <f>IFERROR('Xammal Miqdar'!$C52*'Xammal Miqdar'!W52,"")</f>
        <v>0</v>
      </c>
      <c r="X52" s="1"/>
      <c r="Y52" s="1"/>
      <c r="Z52" s="1"/>
      <c r="AA52" s="1"/>
    </row>
    <row r="53" spans="1:27">
      <c r="A53" s="1" t="str">
        <f>'Xammal Miqdar'!A53</f>
        <v>NANE QURUSU KG RESEPT</v>
      </c>
      <c r="B53" s="1" t="s">
        <v>167</v>
      </c>
      <c r="C53" s="1">
        <f>'Xammal Miqdar'!C53</f>
        <v>6</v>
      </c>
      <c r="D53" s="2" t="str">
        <f>IFERROR('Xammal Miqdar'!$C53*'Xammal Miqdar'!D53,"")</f>
        <v/>
      </c>
      <c r="E53" s="2" t="str">
        <f>IFERROR('Xammal Miqdar'!$C53*'Xammal Miqdar'!G53,"")</f>
        <v/>
      </c>
      <c r="F53" s="2" t="str">
        <f>IFERROR('Xammal Miqdar'!$C53*'Xammal Miqdar'!H53,"")</f>
        <v/>
      </c>
      <c r="G53" s="2">
        <f>IFERROR('Xammal Miqdar'!$C53*'Xammal Miqdar'!E53,"")</f>
        <v>0</v>
      </c>
      <c r="H53" s="2">
        <f>IFERROR('Xammal Miqdar'!$C53*'Xammal Miqdar'!F53,"")</f>
        <v>0</v>
      </c>
      <c r="I53" s="2">
        <f>IFERROR('Xammal Miqdar'!$C53*'Xammal Miqdar'!L53,"")</f>
        <v>0</v>
      </c>
      <c r="J53" s="2">
        <f>IFERROR('Xammal Miqdar'!$C53*'Xammal Miqdar'!I53,"")</f>
        <v>0</v>
      </c>
      <c r="K53" s="2">
        <f>IFERROR('Xammal Miqdar'!$C53*'Xammal Miqdar'!J53,"")</f>
        <v>0</v>
      </c>
      <c r="L53" s="2">
        <f>IFERROR('Xammal Miqdar'!$C53*'Xammal Miqdar'!K53,"")</f>
        <v>0</v>
      </c>
      <c r="M53" s="2">
        <f>IFERROR('Xammal Miqdar'!$C53*'Xammal Miqdar'!M53,"")</f>
        <v>0</v>
      </c>
      <c r="N53" s="2">
        <f>IFERROR('Xammal Miqdar'!$C53*'Xammal Miqdar'!R53,"")</f>
        <v>0</v>
      </c>
      <c r="O53" s="2">
        <f>IFERROR('Xammal Miqdar'!$C53*'Xammal Miqdar'!P53,"")</f>
        <v>0</v>
      </c>
      <c r="P53" s="2">
        <f>IFERROR('Xammal Miqdar'!$C53*'Xammal Miqdar'!Q53,"")</f>
        <v>0</v>
      </c>
      <c r="Q53" s="2">
        <f>IFERROR('Xammal Miqdar'!$C53*'Xammal Miqdar'!N53,"")</f>
        <v>0</v>
      </c>
      <c r="R53" s="2">
        <f>IFERROR('Xammal Miqdar'!$C53*'Xammal Miqdar'!O53,"")</f>
        <v>0</v>
      </c>
      <c r="S53" s="2">
        <f>IFERROR('Xammal Miqdar'!$C53*'Xammal Miqdar'!U53,"")</f>
        <v>0</v>
      </c>
      <c r="T53" s="2">
        <f>IFERROR('Xammal Miqdar'!$C53*'Xammal Miqdar'!V53,"")</f>
        <v>0</v>
      </c>
      <c r="U53" s="2">
        <f>IFERROR('Xammal Miqdar'!$C53*'Xammal Miqdar'!S53,"")</f>
        <v>0</v>
      </c>
      <c r="V53" s="2">
        <f>IFERROR('Xammal Miqdar'!$C53*'Xammal Miqdar'!T53,"")</f>
        <v>0</v>
      </c>
      <c r="W53" s="2">
        <f>IFERROR('Xammal Miqdar'!$C53*'Xammal Miqdar'!W53,"")</f>
        <v>0</v>
      </c>
      <c r="X53" s="1"/>
      <c r="Y53" s="1"/>
      <c r="Z53" s="1"/>
      <c r="AA53" s="1"/>
    </row>
    <row r="54" spans="1:27">
      <c r="A54" s="1" t="str">
        <f>'Xammal Miqdar'!A54</f>
        <v>NARSERAB LT</v>
      </c>
      <c r="B54" s="1" t="s">
        <v>169</v>
      </c>
      <c r="C54" s="1">
        <f>'Xammal Miqdar'!C54</f>
        <v>4.8299999999999992</v>
      </c>
      <c r="D54" s="2">
        <f>IFERROR('Xammal Miqdar'!$C54*'Xammal Miqdar'!D54,"")</f>
        <v>2.4149999999999998E-2</v>
      </c>
      <c r="E54" s="2">
        <f>IFERROR('Xammal Miqdar'!$C54*'Xammal Miqdar'!G54,"")</f>
        <v>2.9462999999999993E-2</v>
      </c>
      <c r="F54" s="2">
        <f>IFERROR('Xammal Miqdar'!$C54*'Xammal Miqdar'!H54,"")</f>
        <v>1.4731499999999996E-2</v>
      </c>
      <c r="G54" s="2">
        <f>IFERROR('Xammal Miqdar'!$C54*'Xammal Miqdar'!E54,"")</f>
        <v>0</v>
      </c>
      <c r="H54" s="2">
        <f>IFERROR('Xammal Miqdar'!$C54*'Xammal Miqdar'!F54,"")</f>
        <v>0</v>
      </c>
      <c r="I54" s="2">
        <f>IFERROR('Xammal Miqdar'!$C54*'Xammal Miqdar'!L54,"")</f>
        <v>0</v>
      </c>
      <c r="J54" s="2">
        <f>IFERROR('Xammal Miqdar'!$C54*'Xammal Miqdar'!I54,"")</f>
        <v>0</v>
      </c>
      <c r="K54" s="2">
        <f>IFERROR('Xammal Miqdar'!$C54*'Xammal Miqdar'!J54,"")</f>
        <v>0</v>
      </c>
      <c r="L54" s="2">
        <f>IFERROR('Xammal Miqdar'!$C54*'Xammal Miqdar'!K54,"")</f>
        <v>0</v>
      </c>
      <c r="M54" s="2">
        <f>IFERROR('Xammal Miqdar'!$C54*'Xammal Miqdar'!M54,"")</f>
        <v>0</v>
      </c>
      <c r="N54" s="2">
        <f>IFERROR('Xammal Miqdar'!$C54*'Xammal Miqdar'!R54,"")</f>
        <v>0</v>
      </c>
      <c r="O54" s="2">
        <f>IFERROR('Xammal Miqdar'!$C54*'Xammal Miqdar'!P54,"")</f>
        <v>0</v>
      </c>
      <c r="P54" s="2">
        <f>IFERROR('Xammal Miqdar'!$C54*'Xammal Miqdar'!Q54,"")</f>
        <v>0</v>
      </c>
      <c r="Q54" s="2">
        <f>IFERROR('Xammal Miqdar'!$C54*'Xammal Miqdar'!N54,"")</f>
        <v>0</v>
      </c>
      <c r="R54" s="2">
        <f>IFERROR('Xammal Miqdar'!$C54*'Xammal Miqdar'!O54,"")</f>
        <v>0</v>
      </c>
      <c r="S54" s="2">
        <f>IFERROR('Xammal Miqdar'!$C54*'Xammal Miqdar'!U54,"")</f>
        <v>0</v>
      </c>
      <c r="T54" s="2">
        <f>IFERROR('Xammal Miqdar'!$C54*'Xammal Miqdar'!V54,"")</f>
        <v>0</v>
      </c>
      <c r="U54" s="2">
        <f>IFERROR('Xammal Miqdar'!$C54*'Xammal Miqdar'!S54,"")</f>
        <v>0</v>
      </c>
      <c r="V54" s="2">
        <f>IFERROR('Xammal Miqdar'!$C54*'Xammal Miqdar'!T54,"")</f>
        <v>0</v>
      </c>
      <c r="W54" s="2">
        <f>IFERROR('Xammal Miqdar'!$C54*'Xammal Miqdar'!W54,"")</f>
        <v>0</v>
      </c>
      <c r="X54" s="1"/>
      <c r="Y54" s="1"/>
      <c r="Z54" s="1"/>
      <c r="AA54" s="1"/>
    </row>
    <row r="55" spans="1:27">
      <c r="A55" s="1" t="str">
        <f>'Xammal Miqdar'!A55</f>
        <v>NISASTA KG (KRAXMAL)</v>
      </c>
      <c r="B55" s="1" t="s">
        <v>167</v>
      </c>
      <c r="C55" s="1">
        <f>'Xammal Miqdar'!C55</f>
        <v>0</v>
      </c>
      <c r="D55" s="2" t="str">
        <f>IFERROR('Xammal Miqdar'!$C55*'Xammal Miqdar'!D55,"")</f>
        <v/>
      </c>
      <c r="E55" s="2" t="str">
        <f>IFERROR('Xammal Miqdar'!$C55*'Xammal Miqdar'!G55,"")</f>
        <v/>
      </c>
      <c r="F55" s="2" t="str">
        <f>IFERROR('Xammal Miqdar'!$C55*'Xammal Miqdar'!H55,"")</f>
        <v/>
      </c>
      <c r="G55" s="2">
        <f>IFERROR('Xammal Miqdar'!$C55*'Xammal Miqdar'!E55,"")</f>
        <v>0</v>
      </c>
      <c r="H55" s="2">
        <f>IFERROR('Xammal Miqdar'!$C55*'Xammal Miqdar'!F55,"")</f>
        <v>0</v>
      </c>
      <c r="I55" s="2">
        <f>IFERROR('Xammal Miqdar'!$C55*'Xammal Miqdar'!L55,"")</f>
        <v>0</v>
      </c>
      <c r="J55" s="2">
        <f>IFERROR('Xammal Miqdar'!$C55*'Xammal Miqdar'!I55,"")</f>
        <v>0</v>
      </c>
      <c r="K55" s="2">
        <f>IFERROR('Xammal Miqdar'!$C55*'Xammal Miqdar'!J55,"")</f>
        <v>0</v>
      </c>
      <c r="L55" s="2">
        <f>IFERROR('Xammal Miqdar'!$C55*'Xammal Miqdar'!K55,"")</f>
        <v>0</v>
      </c>
      <c r="M55" s="2">
        <f>IFERROR('Xammal Miqdar'!$C55*'Xammal Miqdar'!M55,"")</f>
        <v>0</v>
      </c>
      <c r="N55" s="2">
        <f>IFERROR('Xammal Miqdar'!$C55*'Xammal Miqdar'!R55,"")</f>
        <v>0</v>
      </c>
      <c r="O55" s="2">
        <f>IFERROR('Xammal Miqdar'!$C55*'Xammal Miqdar'!P55,"")</f>
        <v>0</v>
      </c>
      <c r="P55" s="2">
        <f>IFERROR('Xammal Miqdar'!$C55*'Xammal Miqdar'!Q55,"")</f>
        <v>0</v>
      </c>
      <c r="Q55" s="2">
        <f>IFERROR('Xammal Miqdar'!$C55*'Xammal Miqdar'!N55,"")</f>
        <v>0</v>
      </c>
      <c r="R55" s="2">
        <f>IFERROR('Xammal Miqdar'!$C55*'Xammal Miqdar'!O55,"")</f>
        <v>0</v>
      </c>
      <c r="S55" s="2">
        <f>IFERROR('Xammal Miqdar'!$C55*'Xammal Miqdar'!U55,"")</f>
        <v>0</v>
      </c>
      <c r="T55" s="2">
        <f>IFERROR('Xammal Miqdar'!$C55*'Xammal Miqdar'!V55,"")</f>
        <v>0</v>
      </c>
      <c r="U55" s="2">
        <f>IFERROR('Xammal Miqdar'!$C55*'Xammal Miqdar'!S55,"")</f>
        <v>0</v>
      </c>
      <c r="V55" s="2">
        <f>IFERROR('Xammal Miqdar'!$C55*'Xammal Miqdar'!T55,"")</f>
        <v>0</v>
      </c>
      <c r="W55" s="2">
        <f>IFERROR('Xammal Miqdar'!$C55*'Xammal Miqdar'!W55,"")</f>
        <v>0</v>
      </c>
      <c r="X55" s="1"/>
      <c r="Y55" s="1"/>
      <c r="Z55" s="1"/>
      <c r="AA55" s="1"/>
    </row>
    <row r="56" spans="1:27">
      <c r="A56" s="1" t="str">
        <f>'Xammal Miqdar'!A56</f>
        <v xml:space="preserve">OREGANO KG </v>
      </c>
      <c r="B56" s="1" t="s">
        <v>167</v>
      </c>
      <c r="C56" s="1">
        <f>'Xammal Miqdar'!C56</f>
        <v>2.0541666666666667</v>
      </c>
      <c r="D56" s="2" t="str">
        <f>IFERROR('Xammal Miqdar'!$C56*'Xammal Miqdar'!D56,"")</f>
        <v/>
      </c>
      <c r="E56" s="2" t="str">
        <f>IFERROR('Xammal Miqdar'!$C56*'Xammal Miqdar'!G56,"")</f>
        <v/>
      </c>
      <c r="F56" s="2">
        <f>IFERROR('Xammal Miqdar'!$C56*'Xammal Miqdar'!H56,"")</f>
        <v>5.135416666666667E-4</v>
      </c>
      <c r="G56" s="2">
        <f>IFERROR('Xammal Miqdar'!$C56*'Xammal Miqdar'!E56,"")</f>
        <v>0</v>
      </c>
      <c r="H56" s="2">
        <f>IFERROR('Xammal Miqdar'!$C56*'Xammal Miqdar'!F56,"")</f>
        <v>0</v>
      </c>
      <c r="I56" s="2">
        <f>IFERROR('Xammal Miqdar'!$C56*'Xammal Miqdar'!L56,"")</f>
        <v>0</v>
      </c>
      <c r="J56" s="2">
        <f>IFERROR('Xammal Miqdar'!$C56*'Xammal Miqdar'!I56,"")</f>
        <v>0</v>
      </c>
      <c r="K56" s="2">
        <f>IFERROR('Xammal Miqdar'!$C56*'Xammal Miqdar'!J56,"")</f>
        <v>0</v>
      </c>
      <c r="L56" s="2">
        <f>IFERROR('Xammal Miqdar'!$C56*'Xammal Miqdar'!K56,"")</f>
        <v>0</v>
      </c>
      <c r="M56" s="2">
        <f>IFERROR('Xammal Miqdar'!$C56*'Xammal Miqdar'!M56,"")</f>
        <v>0</v>
      </c>
      <c r="N56" s="2">
        <f>IFERROR('Xammal Miqdar'!$C56*'Xammal Miqdar'!R56,"")</f>
        <v>0</v>
      </c>
      <c r="O56" s="2">
        <f>IFERROR('Xammal Miqdar'!$C56*'Xammal Miqdar'!P56,"")</f>
        <v>0</v>
      </c>
      <c r="P56" s="2">
        <f>IFERROR('Xammal Miqdar'!$C56*'Xammal Miqdar'!Q56,"")</f>
        <v>0</v>
      </c>
      <c r="Q56" s="2">
        <f>IFERROR('Xammal Miqdar'!$C56*'Xammal Miqdar'!N56,"")</f>
        <v>0</v>
      </c>
      <c r="R56" s="2">
        <f>IFERROR('Xammal Miqdar'!$C56*'Xammal Miqdar'!O56,"")</f>
        <v>0</v>
      </c>
      <c r="S56" s="2">
        <f>IFERROR('Xammal Miqdar'!$C56*'Xammal Miqdar'!U56,"")</f>
        <v>0</v>
      </c>
      <c r="T56" s="2">
        <f>IFERROR('Xammal Miqdar'!$C56*'Xammal Miqdar'!V56,"")</f>
        <v>0</v>
      </c>
      <c r="U56" s="2">
        <f>IFERROR('Xammal Miqdar'!$C56*'Xammal Miqdar'!S56,"")</f>
        <v>0</v>
      </c>
      <c r="V56" s="2">
        <f>IFERROR('Xammal Miqdar'!$C56*'Xammal Miqdar'!T56,"")</f>
        <v>0</v>
      </c>
      <c r="W56" s="2">
        <f>IFERROR('Xammal Miqdar'!$C56*'Xammal Miqdar'!W56,"")</f>
        <v>0</v>
      </c>
      <c r="X56" s="1"/>
      <c r="Y56" s="1"/>
      <c r="Z56" s="1"/>
      <c r="AA56" s="1"/>
    </row>
    <row r="57" spans="1:27">
      <c r="A57" s="1" t="str">
        <f>'Xammal Miqdar'!A57</f>
        <v xml:space="preserve">PANKO SUXARI KG  </v>
      </c>
      <c r="B57" s="1" t="s">
        <v>167</v>
      </c>
      <c r="C57" s="1">
        <f>'Xammal Miqdar'!C57</f>
        <v>2.4314285714285715</v>
      </c>
      <c r="D57" s="2" t="str">
        <f>IFERROR('Xammal Miqdar'!$C57*'Xammal Miqdar'!D57,"")</f>
        <v/>
      </c>
      <c r="E57" s="2" t="str">
        <f>IFERROR('Xammal Miqdar'!$C57*'Xammal Miqdar'!G57,"")</f>
        <v/>
      </c>
      <c r="F57" s="2" t="str">
        <f>IFERROR('Xammal Miqdar'!$C57*'Xammal Miqdar'!H57,"")</f>
        <v/>
      </c>
      <c r="G57" s="2">
        <f>IFERROR('Xammal Miqdar'!$C57*'Xammal Miqdar'!E57,"")</f>
        <v>0</v>
      </c>
      <c r="H57" s="2">
        <f>IFERROR('Xammal Miqdar'!$C57*'Xammal Miqdar'!F57,"")</f>
        <v>0</v>
      </c>
      <c r="I57" s="2">
        <f>IFERROR('Xammal Miqdar'!$C57*'Xammal Miqdar'!L57,"")</f>
        <v>0</v>
      </c>
      <c r="J57" s="2">
        <f>IFERROR('Xammal Miqdar'!$C57*'Xammal Miqdar'!I57,"")</f>
        <v>0</v>
      </c>
      <c r="K57" s="2">
        <f>IFERROR('Xammal Miqdar'!$C57*'Xammal Miqdar'!J57,"")</f>
        <v>0</v>
      </c>
      <c r="L57" s="2">
        <f>IFERROR('Xammal Miqdar'!$C57*'Xammal Miqdar'!K57,"")</f>
        <v>0</v>
      </c>
      <c r="M57" s="2">
        <f>IFERROR('Xammal Miqdar'!$C57*'Xammal Miqdar'!M57,"")</f>
        <v>0</v>
      </c>
      <c r="N57" s="2">
        <f>IFERROR('Xammal Miqdar'!$C57*'Xammal Miqdar'!R57,"")</f>
        <v>6.078571428571429E-2</v>
      </c>
      <c r="O57" s="2">
        <f>IFERROR('Xammal Miqdar'!$C57*'Xammal Miqdar'!P57,"")</f>
        <v>6.078571428571429E-2</v>
      </c>
      <c r="P57" s="2">
        <f>IFERROR('Xammal Miqdar'!$C57*'Xammal Miqdar'!Q57,"")</f>
        <v>6.078571428571429E-2</v>
      </c>
      <c r="Q57" s="2">
        <f>IFERROR('Xammal Miqdar'!$C57*'Xammal Miqdar'!N57,"")</f>
        <v>0.12157142857142858</v>
      </c>
      <c r="R57" s="2">
        <f>IFERROR('Xammal Miqdar'!$C57*'Xammal Miqdar'!O57,"")</f>
        <v>6.078571428571429E-2</v>
      </c>
      <c r="S57" s="2">
        <f>IFERROR('Xammal Miqdar'!$C57*'Xammal Miqdar'!U57,"")</f>
        <v>0</v>
      </c>
      <c r="T57" s="2">
        <f>IFERROR('Xammal Miqdar'!$C57*'Xammal Miqdar'!V57,"")</f>
        <v>0</v>
      </c>
      <c r="U57" s="2">
        <f>IFERROR('Xammal Miqdar'!$C57*'Xammal Miqdar'!S57,"")</f>
        <v>7.2942857142857143E-2</v>
      </c>
      <c r="V57" s="2">
        <f>IFERROR('Xammal Miqdar'!$C57*'Xammal Miqdar'!T57,"")</f>
        <v>7.2942857142857143E-2</v>
      </c>
      <c r="W57" s="2">
        <f>IFERROR('Xammal Miqdar'!$C57*'Xammal Miqdar'!W57,"")</f>
        <v>0</v>
      </c>
      <c r="X57" s="1"/>
      <c r="Y57" s="1"/>
      <c r="Z57" s="1"/>
      <c r="AA57" s="1"/>
    </row>
    <row r="58" spans="1:27">
      <c r="A58" s="1" t="str">
        <f>'Xammal Miqdar'!A58</f>
        <v xml:space="preserve">PENDIR AG </v>
      </c>
      <c r="B58" s="1" t="s">
        <v>167</v>
      </c>
      <c r="C58" s="1">
        <f>'Xammal Miqdar'!C58</f>
        <v>0</v>
      </c>
      <c r="D58" s="2" t="str">
        <f>IFERROR('Xammal Miqdar'!$C58*'Xammal Miqdar'!D58,"")</f>
        <v/>
      </c>
      <c r="E58" s="2" t="str">
        <f>IFERROR('Xammal Miqdar'!$C58*'Xammal Miqdar'!G58,"")</f>
        <v/>
      </c>
      <c r="F58" s="2" t="str">
        <f>IFERROR('Xammal Miqdar'!$C58*'Xammal Miqdar'!H58,"")</f>
        <v/>
      </c>
      <c r="G58" s="2">
        <f>IFERROR('Xammal Miqdar'!$C58*'Xammal Miqdar'!E58,"")</f>
        <v>0</v>
      </c>
      <c r="H58" s="2">
        <f>IFERROR('Xammal Miqdar'!$C58*'Xammal Miqdar'!F58,"")</f>
        <v>0</v>
      </c>
      <c r="I58" s="2">
        <f>IFERROR('Xammal Miqdar'!$C58*'Xammal Miqdar'!L58,"")</f>
        <v>0</v>
      </c>
      <c r="J58" s="2">
        <f>IFERROR('Xammal Miqdar'!$C58*'Xammal Miqdar'!I58,"")</f>
        <v>0</v>
      </c>
      <c r="K58" s="2">
        <f>IFERROR('Xammal Miqdar'!$C58*'Xammal Miqdar'!J58,"")</f>
        <v>0</v>
      </c>
      <c r="L58" s="2">
        <f>IFERROR('Xammal Miqdar'!$C58*'Xammal Miqdar'!K58,"")</f>
        <v>0</v>
      </c>
      <c r="M58" s="2">
        <f>IFERROR('Xammal Miqdar'!$C58*'Xammal Miqdar'!M58,"")</f>
        <v>0</v>
      </c>
      <c r="N58" s="2">
        <f>IFERROR('Xammal Miqdar'!$C58*'Xammal Miqdar'!R58,"")</f>
        <v>0</v>
      </c>
      <c r="O58" s="2">
        <f>IFERROR('Xammal Miqdar'!$C58*'Xammal Miqdar'!P58,"")</f>
        <v>0</v>
      </c>
      <c r="P58" s="2">
        <f>IFERROR('Xammal Miqdar'!$C58*'Xammal Miqdar'!Q58,"")</f>
        <v>0</v>
      </c>
      <c r="Q58" s="2">
        <f>IFERROR('Xammal Miqdar'!$C58*'Xammal Miqdar'!N58,"")</f>
        <v>0</v>
      </c>
      <c r="R58" s="2">
        <f>IFERROR('Xammal Miqdar'!$C58*'Xammal Miqdar'!O58,"")</f>
        <v>0</v>
      </c>
      <c r="S58" s="2">
        <f>IFERROR('Xammal Miqdar'!$C58*'Xammal Miqdar'!U58,"")</f>
        <v>0</v>
      </c>
      <c r="T58" s="2">
        <f>IFERROR('Xammal Miqdar'!$C58*'Xammal Miqdar'!V58,"")</f>
        <v>0</v>
      </c>
      <c r="U58" s="2">
        <f>IFERROR('Xammal Miqdar'!$C58*'Xammal Miqdar'!S58,"")</f>
        <v>0</v>
      </c>
      <c r="V58" s="2">
        <f>IFERROR('Xammal Miqdar'!$C58*'Xammal Miqdar'!T58,"")</f>
        <v>0</v>
      </c>
      <c r="W58" s="2">
        <f>IFERROR('Xammal Miqdar'!$C58*'Xammal Miqdar'!W58,"")</f>
        <v>0</v>
      </c>
      <c r="X58" s="1"/>
      <c r="Y58" s="1"/>
      <c r="Z58" s="1"/>
      <c r="AA58" s="1"/>
    </row>
    <row r="59" spans="1:27">
      <c r="A59" s="1" t="str">
        <f>'Xammal Miqdar'!A59</f>
        <v xml:space="preserve">PENDIR CHEDAR KG </v>
      </c>
      <c r="B59" s="1" t="s">
        <v>167</v>
      </c>
      <c r="C59" s="1">
        <f>'Xammal Miqdar'!C59</f>
        <v>17</v>
      </c>
      <c r="D59" s="2">
        <f>IFERROR('Xammal Miqdar'!$C59*'Xammal Miqdar'!D59,"")</f>
        <v>0.51</v>
      </c>
      <c r="E59" s="2" t="str">
        <f>IFERROR('Xammal Miqdar'!$C59*'Xammal Miqdar'!G59,"")</f>
        <v/>
      </c>
      <c r="F59" s="2" t="str">
        <f>IFERROR('Xammal Miqdar'!$C59*'Xammal Miqdar'!H59,"")</f>
        <v/>
      </c>
      <c r="G59" s="2">
        <f>IFERROR('Xammal Miqdar'!$C59*'Xammal Miqdar'!E59,"")</f>
        <v>0</v>
      </c>
      <c r="H59" s="2">
        <f>IFERROR('Xammal Miqdar'!$C59*'Xammal Miqdar'!F59,"")</f>
        <v>0</v>
      </c>
      <c r="I59" s="2">
        <f>IFERROR('Xammal Miqdar'!$C59*'Xammal Miqdar'!L59,"")</f>
        <v>0</v>
      </c>
      <c r="J59" s="2">
        <f>IFERROR('Xammal Miqdar'!$C59*'Xammal Miqdar'!I59,"")</f>
        <v>0</v>
      </c>
      <c r="K59" s="2">
        <f>IFERROR('Xammal Miqdar'!$C59*'Xammal Miqdar'!J59,"")</f>
        <v>0.51</v>
      </c>
      <c r="L59" s="2">
        <f>IFERROR('Xammal Miqdar'!$C59*'Xammal Miqdar'!K59,"")</f>
        <v>0</v>
      </c>
      <c r="M59" s="2">
        <f>IFERROR('Xammal Miqdar'!$C59*'Xammal Miqdar'!M59,"")</f>
        <v>0.51</v>
      </c>
      <c r="N59" s="2">
        <f>IFERROR('Xammal Miqdar'!$C59*'Xammal Miqdar'!R59,"")</f>
        <v>0</v>
      </c>
      <c r="O59" s="2">
        <f>IFERROR('Xammal Miqdar'!$C59*'Xammal Miqdar'!P59,"")</f>
        <v>0.51</v>
      </c>
      <c r="P59" s="2">
        <f>IFERROR('Xammal Miqdar'!$C59*'Xammal Miqdar'!Q59,"")</f>
        <v>0</v>
      </c>
      <c r="Q59" s="2">
        <f>IFERROR('Xammal Miqdar'!$C59*'Xammal Miqdar'!N59,"")</f>
        <v>0</v>
      </c>
      <c r="R59" s="2">
        <f>IFERROR('Xammal Miqdar'!$C59*'Xammal Miqdar'!O59,"")</f>
        <v>0.51</v>
      </c>
      <c r="S59" s="2">
        <f>IFERROR('Xammal Miqdar'!$C59*'Xammal Miqdar'!U59,"")</f>
        <v>0</v>
      </c>
      <c r="T59" s="2">
        <f>IFERROR('Xammal Miqdar'!$C59*'Xammal Miqdar'!V59,"")</f>
        <v>0</v>
      </c>
      <c r="U59" s="2">
        <f>IFERROR('Xammal Miqdar'!$C59*'Xammal Miqdar'!S59,"")</f>
        <v>0</v>
      </c>
      <c r="V59" s="2">
        <f>IFERROR('Xammal Miqdar'!$C59*'Xammal Miqdar'!T59,"")</f>
        <v>0</v>
      </c>
      <c r="W59" s="2">
        <f>IFERROR('Xammal Miqdar'!$C59*'Xammal Miqdar'!W59,"")</f>
        <v>0</v>
      </c>
      <c r="X59" s="1"/>
      <c r="Y59" s="1"/>
      <c r="Z59" s="1"/>
      <c r="AA59" s="1"/>
    </row>
    <row r="60" spans="1:27">
      <c r="A60" s="1" t="str">
        <f>'Xammal Miqdar'!A60</f>
        <v xml:space="preserve">PENDIR CREMETTE KG </v>
      </c>
      <c r="B60" s="1" t="s">
        <v>167</v>
      </c>
      <c r="C60" s="1">
        <f>'Xammal Miqdar'!C60</f>
        <v>14.062000000000001</v>
      </c>
      <c r="D60" s="2" t="str">
        <f>IFERROR('Xammal Miqdar'!$C60*'Xammal Miqdar'!D60,"")</f>
        <v/>
      </c>
      <c r="E60" s="2" t="str">
        <f>IFERROR('Xammal Miqdar'!$C60*'Xammal Miqdar'!G60,"")</f>
        <v/>
      </c>
      <c r="F60" s="2" t="str">
        <f>IFERROR('Xammal Miqdar'!$C60*'Xammal Miqdar'!H60,"")</f>
        <v/>
      </c>
      <c r="G60" s="2">
        <f>IFERROR('Xammal Miqdar'!$C60*'Xammal Miqdar'!E60,"")</f>
        <v>0</v>
      </c>
      <c r="H60" s="2">
        <f>IFERROR('Xammal Miqdar'!$C60*'Xammal Miqdar'!F60,"")</f>
        <v>0</v>
      </c>
      <c r="I60" s="2">
        <f>IFERROR('Xammal Miqdar'!$C60*'Xammal Miqdar'!L60,"")</f>
        <v>0</v>
      </c>
      <c r="J60" s="2">
        <f>IFERROR('Xammal Miqdar'!$C60*'Xammal Miqdar'!I60,"")</f>
        <v>0</v>
      </c>
      <c r="K60" s="2">
        <f>IFERROR('Xammal Miqdar'!$C60*'Xammal Miqdar'!J60,"")</f>
        <v>0</v>
      </c>
      <c r="L60" s="2">
        <f>IFERROR('Xammal Miqdar'!$C60*'Xammal Miqdar'!K60,"")</f>
        <v>0</v>
      </c>
      <c r="M60" s="2">
        <f>IFERROR('Xammal Miqdar'!$C60*'Xammal Miqdar'!M60,"")</f>
        <v>0</v>
      </c>
      <c r="N60" s="2">
        <f>IFERROR('Xammal Miqdar'!$C60*'Xammal Miqdar'!R60,"")</f>
        <v>0</v>
      </c>
      <c r="O60" s="2">
        <f>IFERROR('Xammal Miqdar'!$C60*'Xammal Miqdar'!P60,"")</f>
        <v>0</v>
      </c>
      <c r="P60" s="2">
        <f>IFERROR('Xammal Miqdar'!$C60*'Xammal Miqdar'!Q60,"")</f>
        <v>0</v>
      </c>
      <c r="Q60" s="2">
        <f>IFERROR('Xammal Miqdar'!$C60*'Xammal Miqdar'!N60,"")</f>
        <v>0</v>
      </c>
      <c r="R60" s="2">
        <f>IFERROR('Xammal Miqdar'!$C60*'Xammal Miqdar'!O60,"")</f>
        <v>0</v>
      </c>
      <c r="S60" s="2">
        <f>IFERROR('Xammal Miqdar'!$C60*'Xammal Miqdar'!U60,"")</f>
        <v>0</v>
      </c>
      <c r="T60" s="2">
        <f>IFERROR('Xammal Miqdar'!$C60*'Xammal Miqdar'!V60,"")</f>
        <v>0</v>
      </c>
      <c r="U60" s="2">
        <f>IFERROR('Xammal Miqdar'!$C60*'Xammal Miqdar'!S60,"")</f>
        <v>0</v>
      </c>
      <c r="V60" s="2">
        <f>IFERROR('Xammal Miqdar'!$C60*'Xammal Miqdar'!T60,"")</f>
        <v>0</v>
      </c>
      <c r="W60" s="2">
        <f>IFERROR('Xammal Miqdar'!$C60*'Xammal Miqdar'!W60,"")</f>
        <v>0</v>
      </c>
      <c r="X60" s="1"/>
      <c r="Y60" s="1"/>
      <c r="Z60" s="1"/>
      <c r="AA60" s="1"/>
    </row>
    <row r="61" spans="1:27">
      <c r="A61" s="1" t="str">
        <f>'Xammal Miqdar'!A61</f>
        <v>PENDIR GOUDA HOLLAND KG</v>
      </c>
      <c r="B61" s="1" t="s">
        <v>167</v>
      </c>
      <c r="C61" s="1">
        <f>'Xammal Miqdar'!C61</f>
        <v>5.4995238095238097</v>
      </c>
      <c r="D61" s="2" t="str">
        <f>IFERROR('Xammal Miqdar'!$C61*'Xammal Miqdar'!D61,"")</f>
        <v/>
      </c>
      <c r="E61" s="2">
        <f>IFERROR('Xammal Miqdar'!$C61*'Xammal Miqdar'!G61,"")</f>
        <v>0.16498571428571429</v>
      </c>
      <c r="F61" s="2">
        <f>IFERROR('Xammal Miqdar'!$C61*'Xammal Miqdar'!H61,"")</f>
        <v>0.10999047619047619</v>
      </c>
      <c r="G61" s="2">
        <f>IFERROR('Xammal Miqdar'!$C61*'Xammal Miqdar'!E61,"")</f>
        <v>0</v>
      </c>
      <c r="H61" s="2">
        <f>IFERROR('Xammal Miqdar'!$C61*'Xammal Miqdar'!F61,"")</f>
        <v>0</v>
      </c>
      <c r="I61" s="2">
        <f>IFERROR('Xammal Miqdar'!$C61*'Xammal Miqdar'!L61,"")</f>
        <v>0</v>
      </c>
      <c r="J61" s="2">
        <f>IFERROR('Xammal Miqdar'!$C61*'Xammal Miqdar'!I61,"")</f>
        <v>0</v>
      </c>
      <c r="K61" s="2">
        <f>IFERROR('Xammal Miqdar'!$C61*'Xammal Miqdar'!J61,"")</f>
        <v>0</v>
      </c>
      <c r="L61" s="2">
        <f>IFERROR('Xammal Miqdar'!$C61*'Xammal Miqdar'!K61,"")</f>
        <v>0</v>
      </c>
      <c r="M61" s="2">
        <f>IFERROR('Xammal Miqdar'!$C61*'Xammal Miqdar'!M61,"")</f>
        <v>0</v>
      </c>
      <c r="N61" s="2">
        <f>IFERROR('Xammal Miqdar'!$C61*'Xammal Miqdar'!R61,"")</f>
        <v>0</v>
      </c>
      <c r="O61" s="2">
        <f>IFERROR('Xammal Miqdar'!$C61*'Xammal Miqdar'!P61,"")</f>
        <v>0</v>
      </c>
      <c r="P61" s="2">
        <f>IFERROR('Xammal Miqdar'!$C61*'Xammal Miqdar'!Q61,"")</f>
        <v>0</v>
      </c>
      <c r="Q61" s="2">
        <f>IFERROR('Xammal Miqdar'!$C61*'Xammal Miqdar'!N61,"")</f>
        <v>0</v>
      </c>
      <c r="R61" s="2">
        <f>IFERROR('Xammal Miqdar'!$C61*'Xammal Miqdar'!O61,"")</f>
        <v>0</v>
      </c>
      <c r="S61" s="2">
        <f>IFERROR('Xammal Miqdar'!$C61*'Xammal Miqdar'!U61,"")</f>
        <v>0</v>
      </c>
      <c r="T61" s="2">
        <f>IFERROR('Xammal Miqdar'!$C61*'Xammal Miqdar'!V61,"")</f>
        <v>0</v>
      </c>
      <c r="U61" s="2">
        <f>IFERROR('Xammal Miqdar'!$C61*'Xammal Miqdar'!S61,"")</f>
        <v>0</v>
      </c>
      <c r="V61" s="2">
        <f>IFERROR('Xammal Miqdar'!$C61*'Xammal Miqdar'!T61,"")</f>
        <v>0</v>
      </c>
      <c r="W61" s="2">
        <f>IFERROR('Xammal Miqdar'!$C61*'Xammal Miqdar'!W61,"")</f>
        <v>0</v>
      </c>
      <c r="X61" s="1"/>
      <c r="Y61" s="1"/>
      <c r="Z61" s="1"/>
      <c r="AA61" s="1"/>
    </row>
    <row r="62" spans="1:27">
      <c r="A62" s="1" t="str">
        <f>'Xammal Miqdar'!A62</f>
        <v xml:space="preserve">PENDIR MOZARELLA GALIBANI KG </v>
      </c>
      <c r="B62" s="1" t="s">
        <v>167</v>
      </c>
      <c r="C62" s="1">
        <f>'Xammal Miqdar'!C62</f>
        <v>10.5</v>
      </c>
      <c r="D62" s="2" t="str">
        <f>IFERROR('Xammal Miqdar'!$C62*'Xammal Miqdar'!D62,"")</f>
        <v/>
      </c>
      <c r="E62" s="2" t="str">
        <f>IFERROR('Xammal Miqdar'!$C62*'Xammal Miqdar'!G62,"")</f>
        <v/>
      </c>
      <c r="F62" s="2" t="str">
        <f>IFERROR('Xammal Miqdar'!$C62*'Xammal Miqdar'!H62,"")</f>
        <v/>
      </c>
      <c r="G62" s="2">
        <f>IFERROR('Xammal Miqdar'!$C62*'Xammal Miqdar'!E62,"")</f>
        <v>0</v>
      </c>
      <c r="H62" s="2">
        <f>IFERROR('Xammal Miqdar'!$C62*'Xammal Miqdar'!F62,"")</f>
        <v>0</v>
      </c>
      <c r="I62" s="2">
        <f>IFERROR('Xammal Miqdar'!$C62*'Xammal Miqdar'!L62,"")</f>
        <v>0</v>
      </c>
      <c r="J62" s="2">
        <f>IFERROR('Xammal Miqdar'!$C62*'Xammal Miqdar'!I62,"")</f>
        <v>0</v>
      </c>
      <c r="K62" s="2">
        <f>IFERROR('Xammal Miqdar'!$C62*'Xammal Miqdar'!J62,"")</f>
        <v>0</v>
      </c>
      <c r="L62" s="2">
        <f>IFERROR('Xammal Miqdar'!$C62*'Xammal Miqdar'!K62,"")</f>
        <v>0</v>
      </c>
      <c r="M62" s="2">
        <f>IFERROR('Xammal Miqdar'!$C62*'Xammal Miqdar'!M62,"")</f>
        <v>0</v>
      </c>
      <c r="N62" s="2">
        <f>IFERROR('Xammal Miqdar'!$C62*'Xammal Miqdar'!R62,"")</f>
        <v>0</v>
      </c>
      <c r="O62" s="2">
        <f>IFERROR('Xammal Miqdar'!$C62*'Xammal Miqdar'!P62,"")</f>
        <v>0</v>
      </c>
      <c r="P62" s="2">
        <f>IFERROR('Xammal Miqdar'!$C62*'Xammal Miqdar'!Q62,"")</f>
        <v>0</v>
      </c>
      <c r="Q62" s="2">
        <f>IFERROR('Xammal Miqdar'!$C62*'Xammal Miqdar'!N62,"")</f>
        <v>0</v>
      </c>
      <c r="R62" s="2">
        <f>IFERROR('Xammal Miqdar'!$C62*'Xammal Miqdar'!O62,"")</f>
        <v>0</v>
      </c>
      <c r="S62" s="2">
        <f>IFERROR('Xammal Miqdar'!$C62*'Xammal Miqdar'!U62,"")</f>
        <v>0</v>
      </c>
      <c r="T62" s="2">
        <f>IFERROR('Xammal Miqdar'!$C62*'Xammal Miqdar'!V62,"")</f>
        <v>0</v>
      </c>
      <c r="U62" s="2">
        <f>IFERROR('Xammal Miqdar'!$C62*'Xammal Miqdar'!S62,"")</f>
        <v>0</v>
      </c>
      <c r="V62" s="2">
        <f>IFERROR('Xammal Miqdar'!$C62*'Xammal Miqdar'!T62,"")</f>
        <v>0</v>
      </c>
      <c r="W62" s="2">
        <f>IFERROR('Xammal Miqdar'!$C62*'Xammal Miqdar'!W62,"")</f>
        <v>1.68</v>
      </c>
      <c r="X62" s="1"/>
      <c r="Y62" s="1"/>
      <c r="Z62" s="1"/>
      <c r="AA62" s="1"/>
    </row>
    <row r="63" spans="1:27">
      <c r="A63" s="1" t="str">
        <f>'Xammal Miqdar'!A63</f>
        <v xml:space="preserve">PENDIR PARMEZAN KG </v>
      </c>
      <c r="B63" s="1" t="s">
        <v>167</v>
      </c>
      <c r="C63" s="1">
        <f>'Xammal Miqdar'!C63</f>
        <v>24.383333333333336</v>
      </c>
      <c r="D63" s="2" t="str">
        <f>IFERROR('Xammal Miqdar'!$C63*'Xammal Miqdar'!D63,"")</f>
        <v/>
      </c>
      <c r="E63" s="2" t="str">
        <f>IFERROR('Xammal Miqdar'!$C63*'Xammal Miqdar'!G63,"")</f>
        <v/>
      </c>
      <c r="F63" s="2" t="str">
        <f>IFERROR('Xammal Miqdar'!$C63*'Xammal Miqdar'!H63,"")</f>
        <v/>
      </c>
      <c r="G63" s="2">
        <f>IFERROR('Xammal Miqdar'!$C63*'Xammal Miqdar'!E63,"")</f>
        <v>0</v>
      </c>
      <c r="H63" s="2">
        <f>IFERROR('Xammal Miqdar'!$C63*'Xammal Miqdar'!F63,"")</f>
        <v>0</v>
      </c>
      <c r="I63" s="2">
        <f>IFERROR('Xammal Miqdar'!$C63*'Xammal Miqdar'!L63,"")</f>
        <v>0</v>
      </c>
      <c r="J63" s="2">
        <f>IFERROR('Xammal Miqdar'!$C63*'Xammal Miqdar'!I63,"")</f>
        <v>0.36575000000000002</v>
      </c>
      <c r="K63" s="2">
        <f>IFERROR('Xammal Miqdar'!$C63*'Xammal Miqdar'!J63,"")</f>
        <v>0</v>
      </c>
      <c r="L63" s="2">
        <f>IFERROR('Xammal Miqdar'!$C63*'Xammal Miqdar'!K63,"")</f>
        <v>0</v>
      </c>
      <c r="M63" s="2">
        <f>IFERROR('Xammal Miqdar'!$C63*'Xammal Miqdar'!M63,"")</f>
        <v>0</v>
      </c>
      <c r="N63" s="2">
        <f>IFERROR('Xammal Miqdar'!$C63*'Xammal Miqdar'!R63,"")</f>
        <v>0</v>
      </c>
      <c r="O63" s="2">
        <f>IFERROR('Xammal Miqdar'!$C63*'Xammal Miqdar'!P63,"")</f>
        <v>0</v>
      </c>
      <c r="P63" s="2">
        <f>IFERROR('Xammal Miqdar'!$C63*'Xammal Miqdar'!Q63,"")</f>
        <v>0</v>
      </c>
      <c r="Q63" s="2">
        <f>IFERROR('Xammal Miqdar'!$C63*'Xammal Miqdar'!N63,"")</f>
        <v>0</v>
      </c>
      <c r="R63" s="2">
        <f>IFERROR('Xammal Miqdar'!$C63*'Xammal Miqdar'!O63,"")</f>
        <v>0</v>
      </c>
      <c r="S63" s="2">
        <f>IFERROR('Xammal Miqdar'!$C63*'Xammal Miqdar'!U63,"")</f>
        <v>0</v>
      </c>
      <c r="T63" s="2">
        <f>IFERROR('Xammal Miqdar'!$C63*'Xammal Miqdar'!V63,"")</f>
        <v>0</v>
      </c>
      <c r="U63" s="2">
        <f>IFERROR('Xammal Miqdar'!$C63*'Xammal Miqdar'!S63,"")</f>
        <v>0</v>
      </c>
      <c r="V63" s="2">
        <f>IFERROR('Xammal Miqdar'!$C63*'Xammal Miqdar'!T63,"")</f>
        <v>0</v>
      </c>
      <c r="W63" s="2">
        <f>IFERROR('Xammal Miqdar'!$C63*'Xammal Miqdar'!W63,"")</f>
        <v>0</v>
      </c>
      <c r="X63" s="1"/>
      <c r="Y63" s="1"/>
      <c r="Z63" s="1"/>
      <c r="AA63" s="1"/>
    </row>
    <row r="64" spans="1:27">
      <c r="A64" s="1" t="str">
        <f>'Xammal Miqdar'!A64</f>
        <v>POMIDOR CERI KG</v>
      </c>
      <c r="B64" s="1" t="s">
        <v>167</v>
      </c>
      <c r="C64" s="1">
        <f>'Xammal Miqdar'!C64</f>
        <v>6.3730769230769226</v>
      </c>
      <c r="D64" s="2" t="str">
        <f>IFERROR('Xammal Miqdar'!$C64*'Xammal Miqdar'!D64,"")</f>
        <v/>
      </c>
      <c r="E64" s="2" t="str">
        <f>IFERROR('Xammal Miqdar'!$C64*'Xammal Miqdar'!G64,"")</f>
        <v/>
      </c>
      <c r="F64" s="2" t="str">
        <f>IFERROR('Xammal Miqdar'!$C64*'Xammal Miqdar'!H64,"")</f>
        <v/>
      </c>
      <c r="G64" s="2">
        <f>IFERROR('Xammal Miqdar'!$C64*'Xammal Miqdar'!E64,"")</f>
        <v>0</v>
      </c>
      <c r="H64" s="2">
        <f>IFERROR('Xammal Miqdar'!$C64*'Xammal Miqdar'!F64,"")</f>
        <v>0</v>
      </c>
      <c r="I64" s="2">
        <f>IFERROR('Xammal Miqdar'!$C64*'Xammal Miqdar'!L64,"")</f>
        <v>0</v>
      </c>
      <c r="J64" s="2">
        <f>IFERROR('Xammal Miqdar'!$C64*'Xammal Miqdar'!I64,"")</f>
        <v>0</v>
      </c>
      <c r="K64" s="2">
        <f>IFERROR('Xammal Miqdar'!$C64*'Xammal Miqdar'!J64,"")</f>
        <v>0</v>
      </c>
      <c r="L64" s="2">
        <f>IFERROR('Xammal Miqdar'!$C64*'Xammal Miqdar'!K64,"")</f>
        <v>0</v>
      </c>
      <c r="M64" s="2">
        <f>IFERROR('Xammal Miqdar'!$C64*'Xammal Miqdar'!M64,"")</f>
        <v>0</v>
      </c>
      <c r="N64" s="2">
        <f>IFERROR('Xammal Miqdar'!$C64*'Xammal Miqdar'!R64,"")</f>
        <v>0</v>
      </c>
      <c r="O64" s="2">
        <f>IFERROR('Xammal Miqdar'!$C64*'Xammal Miqdar'!P64,"")</f>
        <v>0</v>
      </c>
      <c r="P64" s="2">
        <f>IFERROR('Xammal Miqdar'!$C64*'Xammal Miqdar'!Q64,"")</f>
        <v>0</v>
      </c>
      <c r="Q64" s="2">
        <f>IFERROR('Xammal Miqdar'!$C64*'Xammal Miqdar'!N64,"")</f>
        <v>0</v>
      </c>
      <c r="R64" s="2">
        <f>IFERROR('Xammal Miqdar'!$C64*'Xammal Miqdar'!O64,"")</f>
        <v>0</v>
      </c>
      <c r="S64" s="2">
        <f>IFERROR('Xammal Miqdar'!$C64*'Xammal Miqdar'!U64,"")</f>
        <v>0</v>
      </c>
      <c r="T64" s="2">
        <f>IFERROR('Xammal Miqdar'!$C64*'Xammal Miqdar'!V64,"")</f>
        <v>0</v>
      </c>
      <c r="U64" s="2">
        <f>IFERROR('Xammal Miqdar'!$C64*'Xammal Miqdar'!S64,"")</f>
        <v>0</v>
      </c>
      <c r="V64" s="2">
        <f>IFERROR('Xammal Miqdar'!$C64*'Xammal Miqdar'!T64,"")</f>
        <v>0</v>
      </c>
      <c r="W64" s="2">
        <f>IFERROR('Xammal Miqdar'!$C64*'Xammal Miqdar'!W64,"")</f>
        <v>0</v>
      </c>
      <c r="X64" s="1"/>
      <c r="Y64" s="1"/>
      <c r="Z64" s="1"/>
      <c r="AA64" s="1"/>
    </row>
    <row r="65" spans="1:27">
      <c r="A65" s="1" t="str">
        <f>'Xammal Miqdar'!A65</f>
        <v xml:space="preserve">POMIDOR KG </v>
      </c>
      <c r="B65" s="1" t="s">
        <v>167</v>
      </c>
      <c r="C65" s="1">
        <f>'Xammal Miqdar'!C65</f>
        <v>3.2195</v>
      </c>
      <c r="D65" s="2">
        <f>IFERROR('Xammal Miqdar'!$C65*'Xammal Miqdar'!D65,"")</f>
        <v>9.6585000000000004E-2</v>
      </c>
      <c r="E65" s="2">
        <f>IFERROR('Xammal Miqdar'!$C65*'Xammal Miqdar'!G65,"")</f>
        <v>9.6585000000000004E-2</v>
      </c>
      <c r="F65" s="2">
        <f>IFERROR('Xammal Miqdar'!$C65*'Xammal Miqdar'!H65,"")</f>
        <v>4.8292500000000002E-2</v>
      </c>
      <c r="G65" s="2">
        <f>IFERROR('Xammal Miqdar'!$C65*'Xammal Miqdar'!E65,"")</f>
        <v>9.6585000000000004E-2</v>
      </c>
      <c r="H65" s="2">
        <f>IFERROR('Xammal Miqdar'!$C65*'Xammal Miqdar'!F65,"")</f>
        <v>9.6585000000000004E-2</v>
      </c>
      <c r="I65" s="2">
        <f>IFERROR('Xammal Miqdar'!$C65*'Xammal Miqdar'!L65,"")</f>
        <v>0.12878000000000001</v>
      </c>
      <c r="J65" s="2">
        <f>IFERROR('Xammal Miqdar'!$C65*'Xammal Miqdar'!I65,"")</f>
        <v>9.6585000000000004E-2</v>
      </c>
      <c r="K65" s="2">
        <f>IFERROR('Xammal Miqdar'!$C65*'Xammal Miqdar'!J65,"")</f>
        <v>9.6585000000000004E-2</v>
      </c>
      <c r="L65" s="2">
        <f>IFERROR('Xammal Miqdar'!$C65*'Xammal Miqdar'!K65,"")</f>
        <v>0</v>
      </c>
      <c r="M65" s="2">
        <f>IFERROR('Xammal Miqdar'!$C65*'Xammal Miqdar'!M65,"")</f>
        <v>0.12878000000000001</v>
      </c>
      <c r="N65" s="2">
        <f>IFERROR('Xammal Miqdar'!$C65*'Xammal Miqdar'!R65,"")</f>
        <v>0</v>
      </c>
      <c r="O65" s="2">
        <f>IFERROR('Xammal Miqdar'!$C65*'Xammal Miqdar'!P65,"")</f>
        <v>0</v>
      </c>
      <c r="P65" s="2">
        <f>IFERROR('Xammal Miqdar'!$C65*'Xammal Miqdar'!Q65,"")</f>
        <v>0</v>
      </c>
      <c r="Q65" s="2">
        <f>IFERROR('Xammal Miqdar'!$C65*'Xammal Miqdar'!N65,"")</f>
        <v>0</v>
      </c>
      <c r="R65" s="2">
        <f>IFERROR('Xammal Miqdar'!$C65*'Xammal Miqdar'!O65,"")</f>
        <v>0</v>
      </c>
      <c r="S65" s="2">
        <f>IFERROR('Xammal Miqdar'!$C65*'Xammal Miqdar'!U65,"")</f>
        <v>0</v>
      </c>
      <c r="T65" s="2">
        <f>IFERROR('Xammal Miqdar'!$C65*'Xammal Miqdar'!V65,"")</f>
        <v>0</v>
      </c>
      <c r="U65" s="2">
        <f>IFERROR('Xammal Miqdar'!$C65*'Xammal Miqdar'!S65,"")</f>
        <v>0</v>
      </c>
      <c r="V65" s="2">
        <f>IFERROR('Xammal Miqdar'!$C65*'Xammal Miqdar'!T65,"")</f>
        <v>0</v>
      </c>
      <c r="W65" s="2">
        <f>IFERROR('Xammal Miqdar'!$C65*'Xammal Miqdar'!W65,"")</f>
        <v>0</v>
      </c>
      <c r="X65" s="1"/>
      <c r="Y65" s="1"/>
      <c r="Z65" s="1"/>
      <c r="AA65" s="1"/>
    </row>
    <row r="66" spans="1:27">
      <c r="A66" s="1" t="str">
        <f>'Xammal Miqdar'!A66</f>
        <v xml:space="preserve">PORTAGAL KG </v>
      </c>
      <c r="B66" s="1" t="s">
        <v>167</v>
      </c>
      <c r="C66" s="1">
        <f>'Xammal Miqdar'!C66</f>
        <v>1.8</v>
      </c>
      <c r="D66" s="2" t="str">
        <f>IFERROR('Xammal Miqdar'!$C66*'Xammal Miqdar'!D66,"")</f>
        <v/>
      </c>
      <c r="E66" s="2" t="str">
        <f>IFERROR('Xammal Miqdar'!$C66*'Xammal Miqdar'!G66,"")</f>
        <v/>
      </c>
      <c r="F66" s="2" t="str">
        <f>IFERROR('Xammal Miqdar'!$C66*'Xammal Miqdar'!H66,"")</f>
        <v/>
      </c>
      <c r="G66" s="2">
        <f>IFERROR('Xammal Miqdar'!$C66*'Xammal Miqdar'!E66,"")</f>
        <v>0</v>
      </c>
      <c r="H66" s="2">
        <f>IFERROR('Xammal Miqdar'!$C66*'Xammal Miqdar'!F66,"")</f>
        <v>0</v>
      </c>
      <c r="I66" s="2">
        <f>IFERROR('Xammal Miqdar'!$C66*'Xammal Miqdar'!L66,"")</f>
        <v>0</v>
      </c>
      <c r="J66" s="2">
        <f>IFERROR('Xammal Miqdar'!$C66*'Xammal Miqdar'!I66,"")</f>
        <v>0</v>
      </c>
      <c r="K66" s="2">
        <f>IFERROR('Xammal Miqdar'!$C66*'Xammal Miqdar'!J66,"")</f>
        <v>0</v>
      </c>
      <c r="L66" s="2">
        <f>IFERROR('Xammal Miqdar'!$C66*'Xammal Miqdar'!K66,"")</f>
        <v>0</v>
      </c>
      <c r="M66" s="2">
        <f>IFERROR('Xammal Miqdar'!$C66*'Xammal Miqdar'!M66,"")</f>
        <v>0</v>
      </c>
      <c r="N66" s="2">
        <f>IFERROR('Xammal Miqdar'!$C66*'Xammal Miqdar'!R66,"")</f>
        <v>0</v>
      </c>
      <c r="O66" s="2">
        <f>IFERROR('Xammal Miqdar'!$C66*'Xammal Miqdar'!P66,"")</f>
        <v>0</v>
      </c>
      <c r="P66" s="2">
        <f>IFERROR('Xammal Miqdar'!$C66*'Xammal Miqdar'!Q66,"")</f>
        <v>0</v>
      </c>
      <c r="Q66" s="2">
        <f>IFERROR('Xammal Miqdar'!$C66*'Xammal Miqdar'!N66,"")</f>
        <v>0</v>
      </c>
      <c r="R66" s="2">
        <f>IFERROR('Xammal Miqdar'!$C66*'Xammal Miqdar'!O66,"")</f>
        <v>0</v>
      </c>
      <c r="S66" s="2">
        <f>IFERROR('Xammal Miqdar'!$C66*'Xammal Miqdar'!U66,"")</f>
        <v>0</v>
      </c>
      <c r="T66" s="2">
        <f>IFERROR('Xammal Miqdar'!$C66*'Xammal Miqdar'!V66,"")</f>
        <v>0</v>
      </c>
      <c r="U66" s="2">
        <f>IFERROR('Xammal Miqdar'!$C66*'Xammal Miqdar'!S66,"")</f>
        <v>0</v>
      </c>
      <c r="V66" s="2">
        <f>IFERROR('Xammal Miqdar'!$C66*'Xammal Miqdar'!T66,"")</f>
        <v>0</v>
      </c>
      <c r="W66" s="2">
        <f>IFERROR('Xammal Miqdar'!$C66*'Xammal Miqdar'!W66,"")</f>
        <v>0</v>
      </c>
      <c r="X66" s="1"/>
      <c r="Y66" s="1"/>
      <c r="Z66" s="1"/>
      <c r="AA66" s="1"/>
    </row>
    <row r="67" spans="1:27">
      <c r="A67" s="1" t="str">
        <f>'Xammal Miqdar'!A67</f>
        <v>PRESIDENT SLIVKI KG 35.1%</v>
      </c>
      <c r="B67" s="1" t="s">
        <v>167</v>
      </c>
      <c r="C67" s="1">
        <f>'Xammal Miqdar'!C67</f>
        <v>0</v>
      </c>
      <c r="D67" s="2" t="str">
        <f>IFERROR('Xammal Miqdar'!$C67*'Xammal Miqdar'!D67,"")</f>
        <v/>
      </c>
      <c r="E67" s="2" t="str">
        <f>IFERROR('Xammal Miqdar'!$C67*'Xammal Miqdar'!G67,"")</f>
        <v/>
      </c>
      <c r="F67" s="2" t="str">
        <f>IFERROR('Xammal Miqdar'!$C67*'Xammal Miqdar'!H67,"")</f>
        <v/>
      </c>
      <c r="G67" s="2">
        <f>IFERROR('Xammal Miqdar'!$C67*'Xammal Miqdar'!E67,"")</f>
        <v>0</v>
      </c>
      <c r="H67" s="2">
        <f>IFERROR('Xammal Miqdar'!$C67*'Xammal Miqdar'!F67,"")</f>
        <v>0</v>
      </c>
      <c r="I67" s="2">
        <f>IFERROR('Xammal Miqdar'!$C67*'Xammal Miqdar'!L67,"")</f>
        <v>0</v>
      </c>
      <c r="J67" s="2">
        <f>IFERROR('Xammal Miqdar'!$C67*'Xammal Miqdar'!I67,"")</f>
        <v>0</v>
      </c>
      <c r="K67" s="2">
        <f>IFERROR('Xammal Miqdar'!$C67*'Xammal Miqdar'!J67,"")</f>
        <v>0</v>
      </c>
      <c r="L67" s="2">
        <f>IFERROR('Xammal Miqdar'!$C67*'Xammal Miqdar'!K67,"")</f>
        <v>0</v>
      </c>
      <c r="M67" s="2">
        <f>IFERROR('Xammal Miqdar'!$C67*'Xammal Miqdar'!M67,"")</f>
        <v>0</v>
      </c>
      <c r="N67" s="2">
        <f>IFERROR('Xammal Miqdar'!$C67*'Xammal Miqdar'!R67,"")</f>
        <v>0</v>
      </c>
      <c r="O67" s="2">
        <f>IFERROR('Xammal Miqdar'!$C67*'Xammal Miqdar'!P67,"")</f>
        <v>0</v>
      </c>
      <c r="P67" s="2">
        <f>IFERROR('Xammal Miqdar'!$C67*'Xammal Miqdar'!Q67,"")</f>
        <v>0</v>
      </c>
      <c r="Q67" s="2">
        <f>IFERROR('Xammal Miqdar'!$C67*'Xammal Miqdar'!N67,"")</f>
        <v>0</v>
      </c>
      <c r="R67" s="2">
        <f>IFERROR('Xammal Miqdar'!$C67*'Xammal Miqdar'!O67,"")</f>
        <v>0</v>
      </c>
      <c r="S67" s="2">
        <f>IFERROR('Xammal Miqdar'!$C67*'Xammal Miqdar'!U67,"")</f>
        <v>0</v>
      </c>
      <c r="T67" s="2">
        <f>IFERROR('Xammal Miqdar'!$C67*'Xammal Miqdar'!V67,"")</f>
        <v>0</v>
      </c>
      <c r="U67" s="2">
        <f>IFERROR('Xammal Miqdar'!$C67*'Xammal Miqdar'!S67,"")</f>
        <v>0</v>
      </c>
      <c r="V67" s="2">
        <f>IFERROR('Xammal Miqdar'!$C67*'Xammal Miqdar'!T67,"")</f>
        <v>0</v>
      </c>
      <c r="W67" s="2">
        <f>IFERROR('Xammal Miqdar'!$C67*'Xammal Miqdar'!W67,"")</f>
        <v>0</v>
      </c>
      <c r="X67" s="1"/>
      <c r="Y67" s="1"/>
      <c r="Z67" s="1"/>
      <c r="AA67" s="1"/>
    </row>
    <row r="68" spans="1:27">
      <c r="A68" s="1" t="str">
        <f>'Xammal Miqdar'!A68</f>
        <v xml:space="preserve">PUL BIBER KG </v>
      </c>
      <c r="B68" s="1" t="s">
        <v>167</v>
      </c>
      <c r="C68" s="1">
        <f>'Xammal Miqdar'!C68</f>
        <v>10</v>
      </c>
      <c r="D68" s="2" t="str">
        <f>IFERROR('Xammal Miqdar'!$C68*'Xammal Miqdar'!D68,"")</f>
        <v/>
      </c>
      <c r="E68" s="2" t="str">
        <f>IFERROR('Xammal Miqdar'!$C68*'Xammal Miqdar'!G68,"")</f>
        <v/>
      </c>
      <c r="F68" s="2" t="str">
        <f>IFERROR('Xammal Miqdar'!$C68*'Xammal Miqdar'!H68,"")</f>
        <v/>
      </c>
      <c r="G68" s="2">
        <f>IFERROR('Xammal Miqdar'!$C68*'Xammal Miqdar'!E68,"")</f>
        <v>0</v>
      </c>
      <c r="H68" s="2">
        <f>IFERROR('Xammal Miqdar'!$C68*'Xammal Miqdar'!F68,"")</f>
        <v>0</v>
      </c>
      <c r="I68" s="2">
        <f>IFERROR('Xammal Miqdar'!$C68*'Xammal Miqdar'!L68,"")</f>
        <v>0</v>
      </c>
      <c r="J68" s="2">
        <f>IFERROR('Xammal Miqdar'!$C68*'Xammal Miqdar'!I68,"")</f>
        <v>0</v>
      </c>
      <c r="K68" s="2">
        <f>IFERROR('Xammal Miqdar'!$C68*'Xammal Miqdar'!J68,"")</f>
        <v>0</v>
      </c>
      <c r="L68" s="2">
        <f>IFERROR('Xammal Miqdar'!$C68*'Xammal Miqdar'!K68,"")</f>
        <v>0</v>
      </c>
      <c r="M68" s="2">
        <f>IFERROR('Xammal Miqdar'!$C68*'Xammal Miqdar'!M68,"")</f>
        <v>0</v>
      </c>
      <c r="N68" s="2">
        <f>IFERROR('Xammal Miqdar'!$C68*'Xammal Miqdar'!R68,"")</f>
        <v>0</v>
      </c>
      <c r="O68" s="2">
        <f>IFERROR('Xammal Miqdar'!$C68*'Xammal Miqdar'!P68,"")</f>
        <v>0</v>
      </c>
      <c r="P68" s="2">
        <f>IFERROR('Xammal Miqdar'!$C68*'Xammal Miqdar'!Q68,"")</f>
        <v>0</v>
      </c>
      <c r="Q68" s="2">
        <f>IFERROR('Xammal Miqdar'!$C68*'Xammal Miqdar'!N68,"")</f>
        <v>0</v>
      </c>
      <c r="R68" s="2">
        <f>IFERROR('Xammal Miqdar'!$C68*'Xammal Miqdar'!O68,"")</f>
        <v>0</v>
      </c>
      <c r="S68" s="2">
        <f>IFERROR('Xammal Miqdar'!$C68*'Xammal Miqdar'!U68,"")</f>
        <v>0</v>
      </c>
      <c r="T68" s="2">
        <f>IFERROR('Xammal Miqdar'!$C68*'Xammal Miqdar'!V68,"")</f>
        <v>0</v>
      </c>
      <c r="U68" s="2">
        <f>IFERROR('Xammal Miqdar'!$C68*'Xammal Miqdar'!S68,"")</f>
        <v>0</v>
      </c>
      <c r="V68" s="2">
        <f>IFERROR('Xammal Miqdar'!$C68*'Xammal Miqdar'!T68,"")</f>
        <v>0</v>
      </c>
      <c r="W68" s="2">
        <f>IFERROR('Xammal Miqdar'!$C68*'Xammal Miqdar'!W68,"")</f>
        <v>0</v>
      </c>
      <c r="X68" s="1"/>
      <c r="Y68" s="1"/>
      <c r="Z68" s="1"/>
      <c r="AA68" s="1"/>
    </row>
    <row r="69" spans="1:27">
      <c r="A69" s="1" t="str">
        <f>'Xammal Miqdar'!A69</f>
        <v xml:space="preserve">QARA YUMRU ISTIOT KG </v>
      </c>
      <c r="B69" s="1" t="s">
        <v>167</v>
      </c>
      <c r="C69" s="1">
        <f>'Xammal Miqdar'!C69</f>
        <v>5.3341176470588243</v>
      </c>
      <c r="D69" s="2" t="str">
        <f>IFERROR('Xammal Miqdar'!$C69*'Xammal Miqdar'!D69,"")</f>
        <v/>
      </c>
      <c r="E69" s="2" t="str">
        <f>IFERROR('Xammal Miqdar'!$C69*'Xammal Miqdar'!G69,"")</f>
        <v/>
      </c>
      <c r="F69" s="2">
        <f>IFERROR('Xammal Miqdar'!$C69*'Xammal Miqdar'!H69,"")</f>
        <v>1.6002352941176471E-3</v>
      </c>
      <c r="G69" s="2">
        <f>IFERROR('Xammal Miqdar'!$C69*'Xammal Miqdar'!E69,"")</f>
        <v>0</v>
      </c>
      <c r="H69" s="2">
        <f>IFERROR('Xammal Miqdar'!$C69*'Xammal Miqdar'!F69,"")</f>
        <v>0</v>
      </c>
      <c r="I69" s="2">
        <f>IFERROR('Xammal Miqdar'!$C69*'Xammal Miqdar'!L69,"")</f>
        <v>0</v>
      </c>
      <c r="J69" s="2">
        <f>IFERROR('Xammal Miqdar'!$C69*'Xammal Miqdar'!I69,"")</f>
        <v>1.6002352941176474E-2</v>
      </c>
      <c r="K69" s="2">
        <f>IFERROR('Xammal Miqdar'!$C69*'Xammal Miqdar'!J69,"")</f>
        <v>1.6002352941176474E-2</v>
      </c>
      <c r="L69" s="2">
        <f>IFERROR('Xammal Miqdar'!$C69*'Xammal Miqdar'!K69,"")</f>
        <v>0</v>
      </c>
      <c r="M69" s="2">
        <f>IFERROR('Xammal Miqdar'!$C69*'Xammal Miqdar'!M69,"")</f>
        <v>0</v>
      </c>
      <c r="N69" s="2">
        <f>IFERROR('Xammal Miqdar'!$C69*'Xammal Miqdar'!R69,"")</f>
        <v>1.6002352941176474E-2</v>
      </c>
      <c r="O69" s="2">
        <f>IFERROR('Xammal Miqdar'!$C69*'Xammal Miqdar'!P69,"")</f>
        <v>1.6002352941176474E-2</v>
      </c>
      <c r="P69" s="2">
        <f>IFERROR('Xammal Miqdar'!$C69*'Xammal Miqdar'!Q69,"")</f>
        <v>1.6002352941176474E-2</v>
      </c>
      <c r="Q69" s="2">
        <f>IFERROR('Xammal Miqdar'!$C69*'Xammal Miqdar'!N69,"")</f>
        <v>1.6002352941176474E-2</v>
      </c>
      <c r="R69" s="2">
        <f>IFERROR('Xammal Miqdar'!$C69*'Xammal Miqdar'!O69,"")</f>
        <v>1.6002352941176474E-2</v>
      </c>
      <c r="S69" s="2">
        <f>IFERROR('Xammal Miqdar'!$C69*'Xammal Miqdar'!U69,"")</f>
        <v>0</v>
      </c>
      <c r="T69" s="2">
        <f>IFERROR('Xammal Miqdar'!$C69*'Xammal Miqdar'!V69,"")</f>
        <v>0</v>
      </c>
      <c r="U69" s="2">
        <f>IFERROR('Xammal Miqdar'!$C69*'Xammal Miqdar'!S69,"")</f>
        <v>1.6002352941176474E-2</v>
      </c>
      <c r="V69" s="2">
        <f>IFERROR('Xammal Miqdar'!$C69*'Xammal Miqdar'!T69,"")</f>
        <v>1.6002352941176474E-2</v>
      </c>
      <c r="W69" s="2">
        <f>IFERROR('Xammal Miqdar'!$C69*'Xammal Miqdar'!W69,"")</f>
        <v>0</v>
      </c>
      <c r="X69" s="1"/>
      <c r="Y69" s="1"/>
      <c r="Z69" s="1"/>
      <c r="AA69" s="1"/>
    </row>
    <row r="70" spans="1:27">
      <c r="A70" s="1" t="str">
        <f>'Xammal Miqdar'!A70</f>
        <v>QARA ZEYTUN TUMSUZ KG</v>
      </c>
      <c r="B70" s="1" t="s">
        <v>167</v>
      </c>
      <c r="C70" s="1">
        <f>'Xammal Miqdar'!C70</f>
        <v>6.0999999999999988</v>
      </c>
      <c r="D70" s="2" t="str">
        <f>IFERROR('Xammal Miqdar'!$C70*'Xammal Miqdar'!D70,"")</f>
        <v/>
      </c>
      <c r="E70" s="2" t="str">
        <f>IFERROR('Xammal Miqdar'!$C70*'Xammal Miqdar'!G70,"")</f>
        <v/>
      </c>
      <c r="F70" s="2" t="str">
        <f>IFERROR('Xammal Miqdar'!$C70*'Xammal Miqdar'!H70,"")</f>
        <v/>
      </c>
      <c r="G70" s="2">
        <f>IFERROR('Xammal Miqdar'!$C70*'Xammal Miqdar'!E70,"")</f>
        <v>0</v>
      </c>
      <c r="H70" s="2">
        <f>IFERROR('Xammal Miqdar'!$C70*'Xammal Miqdar'!F70,"")</f>
        <v>0</v>
      </c>
      <c r="I70" s="2">
        <f>IFERROR('Xammal Miqdar'!$C70*'Xammal Miqdar'!L70,"")</f>
        <v>0</v>
      </c>
      <c r="J70" s="2">
        <f>IFERROR('Xammal Miqdar'!$C70*'Xammal Miqdar'!I70,"")</f>
        <v>0</v>
      </c>
      <c r="K70" s="2">
        <f>IFERROR('Xammal Miqdar'!$C70*'Xammal Miqdar'!J70,"")</f>
        <v>0</v>
      </c>
      <c r="L70" s="2">
        <f>IFERROR('Xammal Miqdar'!$C70*'Xammal Miqdar'!K70,"")</f>
        <v>0</v>
      </c>
      <c r="M70" s="2">
        <f>IFERROR('Xammal Miqdar'!$C70*'Xammal Miqdar'!M70,"")</f>
        <v>0</v>
      </c>
      <c r="N70" s="2">
        <f>IFERROR('Xammal Miqdar'!$C70*'Xammal Miqdar'!R70,"")</f>
        <v>0</v>
      </c>
      <c r="O70" s="2">
        <f>IFERROR('Xammal Miqdar'!$C70*'Xammal Miqdar'!P70,"")</f>
        <v>0</v>
      </c>
      <c r="P70" s="2">
        <f>IFERROR('Xammal Miqdar'!$C70*'Xammal Miqdar'!Q70,"")</f>
        <v>0</v>
      </c>
      <c r="Q70" s="2">
        <f>IFERROR('Xammal Miqdar'!$C70*'Xammal Miqdar'!N70,"")</f>
        <v>0</v>
      </c>
      <c r="R70" s="2">
        <f>IFERROR('Xammal Miqdar'!$C70*'Xammal Miqdar'!O70,"")</f>
        <v>0</v>
      </c>
      <c r="S70" s="2">
        <f>IFERROR('Xammal Miqdar'!$C70*'Xammal Miqdar'!U70,"")</f>
        <v>0</v>
      </c>
      <c r="T70" s="2">
        <f>IFERROR('Xammal Miqdar'!$C70*'Xammal Miqdar'!V70,"")</f>
        <v>0</v>
      </c>
      <c r="U70" s="2">
        <f>IFERROR('Xammal Miqdar'!$C70*'Xammal Miqdar'!S70,"")</f>
        <v>0</v>
      </c>
      <c r="V70" s="2">
        <f>IFERROR('Xammal Miqdar'!$C70*'Xammal Miqdar'!T70,"")</f>
        <v>0</v>
      </c>
      <c r="W70" s="2">
        <f>IFERROR('Xammal Miqdar'!$C70*'Xammal Miqdar'!W70,"")</f>
        <v>0</v>
      </c>
      <c r="X70" s="1"/>
      <c r="Y70" s="1"/>
      <c r="Z70" s="1"/>
      <c r="AA70" s="1"/>
    </row>
    <row r="71" spans="1:27">
      <c r="A71" s="1" t="str">
        <f>'Xammal Miqdar'!A71</f>
        <v xml:space="preserve">QATILASDIRLMIS SUD KG </v>
      </c>
      <c r="B71" s="1" t="s">
        <v>167</v>
      </c>
      <c r="C71" s="1">
        <f>'Xammal Miqdar'!C71</f>
        <v>4.05</v>
      </c>
      <c r="D71" s="2" t="str">
        <f>IFERROR('Xammal Miqdar'!$C71*'Xammal Miqdar'!D71,"")</f>
        <v/>
      </c>
      <c r="E71" s="2" t="str">
        <f>IFERROR('Xammal Miqdar'!$C71*'Xammal Miqdar'!G71,"")</f>
        <v/>
      </c>
      <c r="F71" s="2" t="str">
        <f>IFERROR('Xammal Miqdar'!$C71*'Xammal Miqdar'!H71,"")</f>
        <v/>
      </c>
      <c r="G71" s="2">
        <f>IFERROR('Xammal Miqdar'!$C71*'Xammal Miqdar'!E71,"")</f>
        <v>0</v>
      </c>
      <c r="H71" s="2">
        <f>IFERROR('Xammal Miqdar'!$C71*'Xammal Miqdar'!F71,"")</f>
        <v>0</v>
      </c>
      <c r="I71" s="2">
        <f>IFERROR('Xammal Miqdar'!$C71*'Xammal Miqdar'!L71,"")</f>
        <v>0</v>
      </c>
      <c r="J71" s="2">
        <f>IFERROR('Xammal Miqdar'!$C71*'Xammal Miqdar'!I71,"")</f>
        <v>0</v>
      </c>
      <c r="K71" s="2">
        <f>IFERROR('Xammal Miqdar'!$C71*'Xammal Miqdar'!J71,"")</f>
        <v>0</v>
      </c>
      <c r="L71" s="2">
        <f>IFERROR('Xammal Miqdar'!$C71*'Xammal Miqdar'!K71,"")</f>
        <v>0</v>
      </c>
      <c r="M71" s="2">
        <f>IFERROR('Xammal Miqdar'!$C71*'Xammal Miqdar'!M71,"")</f>
        <v>0</v>
      </c>
      <c r="N71" s="2">
        <f>IFERROR('Xammal Miqdar'!$C71*'Xammal Miqdar'!R71,"")</f>
        <v>0</v>
      </c>
      <c r="O71" s="2">
        <f>IFERROR('Xammal Miqdar'!$C71*'Xammal Miqdar'!P71,"")</f>
        <v>0</v>
      </c>
      <c r="P71" s="2">
        <f>IFERROR('Xammal Miqdar'!$C71*'Xammal Miqdar'!Q71,"")</f>
        <v>0</v>
      </c>
      <c r="Q71" s="2">
        <f>IFERROR('Xammal Miqdar'!$C71*'Xammal Miqdar'!N71,"")</f>
        <v>0</v>
      </c>
      <c r="R71" s="2">
        <f>IFERROR('Xammal Miqdar'!$C71*'Xammal Miqdar'!O71,"")</f>
        <v>0</v>
      </c>
      <c r="S71" s="2">
        <f>IFERROR('Xammal Miqdar'!$C71*'Xammal Miqdar'!U71,"")</f>
        <v>0</v>
      </c>
      <c r="T71" s="2">
        <f>IFERROR('Xammal Miqdar'!$C71*'Xammal Miqdar'!V71,"")</f>
        <v>0</v>
      </c>
      <c r="U71" s="2">
        <f>IFERROR('Xammal Miqdar'!$C71*'Xammal Miqdar'!S71,"")</f>
        <v>0</v>
      </c>
      <c r="V71" s="2">
        <f>IFERROR('Xammal Miqdar'!$C71*'Xammal Miqdar'!T71,"")</f>
        <v>0</v>
      </c>
      <c r="W71" s="2">
        <f>IFERROR('Xammal Miqdar'!$C71*'Xammal Miqdar'!W71,"")</f>
        <v>0</v>
      </c>
      <c r="X71" s="1"/>
      <c r="Y71" s="1"/>
      <c r="Z71" s="1"/>
      <c r="AA71" s="1"/>
    </row>
    <row r="72" spans="1:27">
      <c r="A72" s="1" t="str">
        <f>'Xammal Miqdar'!A72</f>
        <v>QATIQ LT (KEND)1BL-3KG</v>
      </c>
      <c r="B72" s="1" t="s">
        <v>169</v>
      </c>
      <c r="C72" s="1">
        <f>'Xammal Miqdar'!C72</f>
        <v>1.33</v>
      </c>
      <c r="D72" s="2" t="str">
        <f>IFERROR('Xammal Miqdar'!$C72*'Xammal Miqdar'!D72,"")</f>
        <v/>
      </c>
      <c r="E72" s="2" t="str">
        <f>IFERROR('Xammal Miqdar'!$C72*'Xammal Miqdar'!G72,"")</f>
        <v/>
      </c>
      <c r="F72" s="2" t="str">
        <f>IFERROR('Xammal Miqdar'!$C72*'Xammal Miqdar'!H72,"")</f>
        <v/>
      </c>
      <c r="G72" s="2">
        <f>IFERROR('Xammal Miqdar'!$C72*'Xammal Miqdar'!E72,"")</f>
        <v>0</v>
      </c>
      <c r="H72" s="2">
        <f>IFERROR('Xammal Miqdar'!$C72*'Xammal Miqdar'!F72,"")</f>
        <v>0</v>
      </c>
      <c r="I72" s="2">
        <f>IFERROR('Xammal Miqdar'!$C72*'Xammal Miqdar'!L72,"")</f>
        <v>0</v>
      </c>
      <c r="J72" s="2">
        <f>IFERROR('Xammal Miqdar'!$C72*'Xammal Miqdar'!I72,"")</f>
        <v>0</v>
      </c>
      <c r="K72" s="2">
        <f>IFERROR('Xammal Miqdar'!$C72*'Xammal Miqdar'!J72,"")</f>
        <v>0</v>
      </c>
      <c r="L72" s="2">
        <f>IFERROR('Xammal Miqdar'!$C72*'Xammal Miqdar'!K72,"")</f>
        <v>0</v>
      </c>
      <c r="M72" s="2">
        <f>IFERROR('Xammal Miqdar'!$C72*'Xammal Miqdar'!M72,"")</f>
        <v>0</v>
      </c>
      <c r="N72" s="2">
        <f>IFERROR('Xammal Miqdar'!$C72*'Xammal Miqdar'!R72,"")</f>
        <v>0</v>
      </c>
      <c r="O72" s="2">
        <f>IFERROR('Xammal Miqdar'!$C72*'Xammal Miqdar'!P72,"")</f>
        <v>0</v>
      </c>
      <c r="P72" s="2">
        <f>IFERROR('Xammal Miqdar'!$C72*'Xammal Miqdar'!Q72,"")</f>
        <v>0</v>
      </c>
      <c r="Q72" s="2">
        <f>IFERROR('Xammal Miqdar'!$C72*'Xammal Miqdar'!N72,"")</f>
        <v>0</v>
      </c>
      <c r="R72" s="2">
        <f>IFERROR('Xammal Miqdar'!$C72*'Xammal Miqdar'!O72,"")</f>
        <v>0</v>
      </c>
      <c r="S72" s="2">
        <f>IFERROR('Xammal Miqdar'!$C72*'Xammal Miqdar'!U72,"")</f>
        <v>0</v>
      </c>
      <c r="T72" s="2">
        <f>IFERROR('Xammal Miqdar'!$C72*'Xammal Miqdar'!V72,"")</f>
        <v>0</v>
      </c>
      <c r="U72" s="2">
        <f>IFERROR('Xammal Miqdar'!$C72*'Xammal Miqdar'!S72,"")</f>
        <v>0</v>
      </c>
      <c r="V72" s="2">
        <f>IFERROR('Xammal Miqdar'!$C72*'Xammal Miqdar'!T72,"")</f>
        <v>0</v>
      </c>
      <c r="W72" s="2">
        <f>IFERROR('Xammal Miqdar'!$C72*'Xammal Miqdar'!W72,"")</f>
        <v>0</v>
      </c>
      <c r="X72" s="1"/>
      <c r="Y72" s="1"/>
      <c r="Z72" s="1"/>
      <c r="AA72" s="1"/>
    </row>
    <row r="73" spans="1:27">
      <c r="A73" s="1" t="str">
        <f>'Xammal Miqdar'!A73</f>
        <v>QAYMAQ GENCE KG</v>
      </c>
      <c r="B73" s="1" t="s">
        <v>167</v>
      </c>
      <c r="C73" s="1">
        <f>'Xammal Miqdar'!C73</f>
        <v>0</v>
      </c>
      <c r="D73" s="2" t="str">
        <f>IFERROR('Xammal Miqdar'!$C73*'Xammal Miqdar'!D73,"")</f>
        <v/>
      </c>
      <c r="E73" s="2" t="str">
        <f>IFERROR('Xammal Miqdar'!$C73*'Xammal Miqdar'!G73,"")</f>
        <v/>
      </c>
      <c r="F73" s="2" t="str">
        <f>IFERROR('Xammal Miqdar'!$C73*'Xammal Miqdar'!H73,"")</f>
        <v/>
      </c>
      <c r="G73" s="2">
        <f>IFERROR('Xammal Miqdar'!$C73*'Xammal Miqdar'!E73,"")</f>
        <v>0</v>
      </c>
      <c r="H73" s="2">
        <f>IFERROR('Xammal Miqdar'!$C73*'Xammal Miqdar'!F73,"")</f>
        <v>0</v>
      </c>
      <c r="I73" s="2">
        <f>IFERROR('Xammal Miqdar'!$C73*'Xammal Miqdar'!L73,"")</f>
        <v>0</v>
      </c>
      <c r="J73" s="2">
        <f>IFERROR('Xammal Miqdar'!$C73*'Xammal Miqdar'!I73,"")</f>
        <v>0</v>
      </c>
      <c r="K73" s="2">
        <f>IFERROR('Xammal Miqdar'!$C73*'Xammal Miqdar'!J73,"")</f>
        <v>0</v>
      </c>
      <c r="L73" s="2">
        <f>IFERROR('Xammal Miqdar'!$C73*'Xammal Miqdar'!K73,"")</f>
        <v>0</v>
      </c>
      <c r="M73" s="2">
        <f>IFERROR('Xammal Miqdar'!$C73*'Xammal Miqdar'!M73,"")</f>
        <v>0</v>
      </c>
      <c r="N73" s="2">
        <f>IFERROR('Xammal Miqdar'!$C73*'Xammal Miqdar'!R73,"")</f>
        <v>0</v>
      </c>
      <c r="O73" s="2">
        <f>IFERROR('Xammal Miqdar'!$C73*'Xammal Miqdar'!P73,"")</f>
        <v>0</v>
      </c>
      <c r="P73" s="2">
        <f>IFERROR('Xammal Miqdar'!$C73*'Xammal Miqdar'!Q73,"")</f>
        <v>0</v>
      </c>
      <c r="Q73" s="2">
        <f>IFERROR('Xammal Miqdar'!$C73*'Xammal Miqdar'!N73,"")</f>
        <v>0</v>
      </c>
      <c r="R73" s="2">
        <f>IFERROR('Xammal Miqdar'!$C73*'Xammal Miqdar'!O73,"")</f>
        <v>0</v>
      </c>
      <c r="S73" s="2">
        <f>IFERROR('Xammal Miqdar'!$C73*'Xammal Miqdar'!U73,"")</f>
        <v>0</v>
      </c>
      <c r="T73" s="2">
        <f>IFERROR('Xammal Miqdar'!$C73*'Xammal Miqdar'!V73,"")</f>
        <v>0</v>
      </c>
      <c r="U73" s="2">
        <f>IFERROR('Xammal Miqdar'!$C73*'Xammal Miqdar'!S73,"")</f>
        <v>0</v>
      </c>
      <c r="V73" s="2">
        <f>IFERROR('Xammal Miqdar'!$C73*'Xammal Miqdar'!T73,"")</f>
        <v>0</v>
      </c>
      <c r="W73" s="2">
        <f>IFERROR('Xammal Miqdar'!$C73*'Xammal Miqdar'!W73,"")</f>
        <v>0</v>
      </c>
      <c r="X73" s="1"/>
      <c r="Y73" s="1"/>
      <c r="Z73" s="1"/>
      <c r="AA73" s="1"/>
    </row>
    <row r="74" spans="1:27">
      <c r="A74" s="1" t="str">
        <f>'Xammal Miqdar'!A74</f>
        <v>QAYMAQ KG</v>
      </c>
      <c r="B74" s="1" t="s">
        <v>167</v>
      </c>
      <c r="C74" s="1">
        <f>'Xammal Miqdar'!C74</f>
        <v>8.58</v>
      </c>
      <c r="D74" s="2" t="str">
        <f>IFERROR('Xammal Miqdar'!$C74*'Xammal Miqdar'!D74,"")</f>
        <v/>
      </c>
      <c r="E74" s="2" t="str">
        <f>IFERROR('Xammal Miqdar'!$C74*'Xammal Miqdar'!G74,"")</f>
        <v/>
      </c>
      <c r="F74" s="2" t="str">
        <f>IFERROR('Xammal Miqdar'!$C74*'Xammal Miqdar'!H74,"")</f>
        <v/>
      </c>
      <c r="G74" s="2">
        <f>IFERROR('Xammal Miqdar'!$C74*'Xammal Miqdar'!E74,"")</f>
        <v>0</v>
      </c>
      <c r="H74" s="2">
        <f>IFERROR('Xammal Miqdar'!$C74*'Xammal Miqdar'!F74,"")</f>
        <v>0</v>
      </c>
      <c r="I74" s="2">
        <f>IFERROR('Xammal Miqdar'!$C74*'Xammal Miqdar'!L74,"")</f>
        <v>0</v>
      </c>
      <c r="J74" s="2">
        <f>IFERROR('Xammal Miqdar'!$C74*'Xammal Miqdar'!I74,"")</f>
        <v>0</v>
      </c>
      <c r="K74" s="2">
        <f>IFERROR('Xammal Miqdar'!$C74*'Xammal Miqdar'!J74,"")</f>
        <v>0</v>
      </c>
      <c r="L74" s="2">
        <f>IFERROR('Xammal Miqdar'!$C74*'Xammal Miqdar'!K74,"")</f>
        <v>0</v>
      </c>
      <c r="M74" s="2">
        <f>IFERROR('Xammal Miqdar'!$C74*'Xammal Miqdar'!M74,"")</f>
        <v>0</v>
      </c>
      <c r="N74" s="2">
        <f>IFERROR('Xammal Miqdar'!$C74*'Xammal Miqdar'!R74,"")</f>
        <v>0</v>
      </c>
      <c r="O74" s="2">
        <f>IFERROR('Xammal Miqdar'!$C74*'Xammal Miqdar'!P74,"")</f>
        <v>0</v>
      </c>
      <c r="P74" s="2">
        <f>IFERROR('Xammal Miqdar'!$C74*'Xammal Miqdar'!Q74,"")</f>
        <v>0</v>
      </c>
      <c r="Q74" s="2">
        <f>IFERROR('Xammal Miqdar'!$C74*'Xammal Miqdar'!N74,"")</f>
        <v>0</v>
      </c>
      <c r="R74" s="2">
        <f>IFERROR('Xammal Miqdar'!$C74*'Xammal Miqdar'!O74,"")</f>
        <v>0</v>
      </c>
      <c r="S74" s="2">
        <f>IFERROR('Xammal Miqdar'!$C74*'Xammal Miqdar'!U74,"")</f>
        <v>0</v>
      </c>
      <c r="T74" s="2">
        <f>IFERROR('Xammal Miqdar'!$C74*'Xammal Miqdar'!V74,"")</f>
        <v>0</v>
      </c>
      <c r="U74" s="2">
        <f>IFERROR('Xammal Miqdar'!$C74*'Xammal Miqdar'!S74,"")</f>
        <v>0</v>
      </c>
      <c r="V74" s="2">
        <f>IFERROR('Xammal Miqdar'!$C74*'Xammal Miqdar'!T74,"")</f>
        <v>0</v>
      </c>
      <c r="W74" s="2">
        <f>IFERROR('Xammal Miqdar'!$C74*'Xammal Miqdar'!W74,"")</f>
        <v>0</v>
      </c>
      <c r="X74" s="1"/>
      <c r="Y74" s="1"/>
      <c r="Z74" s="1"/>
      <c r="AA74" s="1"/>
    </row>
    <row r="75" spans="1:27">
      <c r="A75" s="1" t="str">
        <f>'Xammal Miqdar'!A75</f>
        <v>QIRMIZI LOBYA KG RESEPT</v>
      </c>
      <c r="B75" s="1" t="s">
        <v>167</v>
      </c>
      <c r="C75" s="1">
        <f>'Xammal Miqdar'!C75</f>
        <v>4.21</v>
      </c>
      <c r="D75" s="2" t="str">
        <f>IFERROR('Xammal Miqdar'!$C75*'Xammal Miqdar'!D75,"")</f>
        <v/>
      </c>
      <c r="E75" s="2" t="str">
        <f>IFERROR('Xammal Miqdar'!$C75*'Xammal Miqdar'!G75,"")</f>
        <v/>
      </c>
      <c r="F75" s="2" t="str">
        <f>IFERROR('Xammal Miqdar'!$C75*'Xammal Miqdar'!H75,"")</f>
        <v/>
      </c>
      <c r="G75" s="2">
        <f>IFERROR('Xammal Miqdar'!$C75*'Xammal Miqdar'!E75,"")</f>
        <v>0</v>
      </c>
      <c r="H75" s="2">
        <f>IFERROR('Xammal Miqdar'!$C75*'Xammal Miqdar'!F75,"")</f>
        <v>0</v>
      </c>
      <c r="I75" s="2">
        <f>IFERROR('Xammal Miqdar'!$C75*'Xammal Miqdar'!L75,"")</f>
        <v>0</v>
      </c>
      <c r="J75" s="2">
        <f>IFERROR('Xammal Miqdar'!$C75*'Xammal Miqdar'!I75,"")</f>
        <v>0</v>
      </c>
      <c r="K75" s="2">
        <f>IFERROR('Xammal Miqdar'!$C75*'Xammal Miqdar'!J75,"")</f>
        <v>0</v>
      </c>
      <c r="L75" s="2">
        <f>IFERROR('Xammal Miqdar'!$C75*'Xammal Miqdar'!K75,"")</f>
        <v>0</v>
      </c>
      <c r="M75" s="2">
        <f>IFERROR('Xammal Miqdar'!$C75*'Xammal Miqdar'!M75,"")</f>
        <v>0</v>
      </c>
      <c r="N75" s="2">
        <f>IFERROR('Xammal Miqdar'!$C75*'Xammal Miqdar'!R75,"")</f>
        <v>0</v>
      </c>
      <c r="O75" s="2">
        <f>IFERROR('Xammal Miqdar'!$C75*'Xammal Miqdar'!P75,"")</f>
        <v>0</v>
      </c>
      <c r="P75" s="2">
        <f>IFERROR('Xammal Miqdar'!$C75*'Xammal Miqdar'!Q75,"")</f>
        <v>0</v>
      </c>
      <c r="Q75" s="2">
        <f>IFERROR('Xammal Miqdar'!$C75*'Xammal Miqdar'!N75,"")</f>
        <v>0</v>
      </c>
      <c r="R75" s="2">
        <f>IFERROR('Xammal Miqdar'!$C75*'Xammal Miqdar'!O75,"")</f>
        <v>0</v>
      </c>
      <c r="S75" s="2">
        <f>IFERROR('Xammal Miqdar'!$C75*'Xammal Miqdar'!U75,"")</f>
        <v>0</v>
      </c>
      <c r="T75" s="2">
        <f>IFERROR('Xammal Miqdar'!$C75*'Xammal Miqdar'!V75,"")</f>
        <v>0</v>
      </c>
      <c r="U75" s="2">
        <f>IFERROR('Xammal Miqdar'!$C75*'Xammal Miqdar'!S75,"")</f>
        <v>0</v>
      </c>
      <c r="V75" s="2">
        <f>IFERROR('Xammal Miqdar'!$C75*'Xammal Miqdar'!T75,"")</f>
        <v>0</v>
      </c>
      <c r="W75" s="2">
        <f>IFERROR('Xammal Miqdar'!$C75*'Xammal Miqdar'!W75,"")</f>
        <v>0</v>
      </c>
      <c r="X75" s="1"/>
      <c r="Y75" s="1"/>
      <c r="Z75" s="1"/>
      <c r="AA75" s="1"/>
    </row>
    <row r="76" spans="1:27">
      <c r="A76" s="1" t="str">
        <f>'Xammal Miqdar'!A76</f>
        <v xml:space="preserve">QOZ LEPESI KG </v>
      </c>
      <c r="B76" s="1" t="s">
        <v>167</v>
      </c>
      <c r="C76" s="1">
        <f>'Xammal Miqdar'!C76</f>
        <v>14.832499999999998</v>
      </c>
      <c r="D76" s="2" t="str">
        <f>IFERROR('Xammal Miqdar'!$C76*'Xammal Miqdar'!D76,"")</f>
        <v/>
      </c>
      <c r="E76" s="2" t="str">
        <f>IFERROR('Xammal Miqdar'!$C76*'Xammal Miqdar'!G76,"")</f>
        <v/>
      </c>
      <c r="F76" s="2" t="str">
        <f>IFERROR('Xammal Miqdar'!$C76*'Xammal Miqdar'!H76,"")</f>
        <v/>
      </c>
      <c r="G76" s="2">
        <f>IFERROR('Xammal Miqdar'!$C76*'Xammal Miqdar'!E76,"")</f>
        <v>0</v>
      </c>
      <c r="H76" s="2">
        <f>IFERROR('Xammal Miqdar'!$C76*'Xammal Miqdar'!F76,"")</f>
        <v>0</v>
      </c>
      <c r="I76" s="2">
        <f>IFERROR('Xammal Miqdar'!$C76*'Xammal Miqdar'!L76,"")</f>
        <v>0</v>
      </c>
      <c r="J76" s="2">
        <f>IFERROR('Xammal Miqdar'!$C76*'Xammal Miqdar'!I76,"")</f>
        <v>0</v>
      </c>
      <c r="K76" s="2">
        <f>IFERROR('Xammal Miqdar'!$C76*'Xammal Miqdar'!J76,"")</f>
        <v>0</v>
      </c>
      <c r="L76" s="2">
        <f>IFERROR('Xammal Miqdar'!$C76*'Xammal Miqdar'!K76,"")</f>
        <v>0</v>
      </c>
      <c r="M76" s="2">
        <f>IFERROR('Xammal Miqdar'!$C76*'Xammal Miqdar'!M76,"")</f>
        <v>0</v>
      </c>
      <c r="N76" s="2">
        <f>IFERROR('Xammal Miqdar'!$C76*'Xammal Miqdar'!R76,"")</f>
        <v>0</v>
      </c>
      <c r="O76" s="2">
        <f>IFERROR('Xammal Miqdar'!$C76*'Xammal Miqdar'!P76,"")</f>
        <v>0</v>
      </c>
      <c r="P76" s="2">
        <f>IFERROR('Xammal Miqdar'!$C76*'Xammal Miqdar'!Q76,"")</f>
        <v>0</v>
      </c>
      <c r="Q76" s="2">
        <f>IFERROR('Xammal Miqdar'!$C76*'Xammal Miqdar'!N76,"")</f>
        <v>0</v>
      </c>
      <c r="R76" s="2">
        <f>IFERROR('Xammal Miqdar'!$C76*'Xammal Miqdar'!O76,"")</f>
        <v>0</v>
      </c>
      <c r="S76" s="2">
        <f>IFERROR('Xammal Miqdar'!$C76*'Xammal Miqdar'!U76,"")</f>
        <v>0</v>
      </c>
      <c r="T76" s="2">
        <f>IFERROR('Xammal Miqdar'!$C76*'Xammal Miqdar'!V76,"")</f>
        <v>0</v>
      </c>
      <c r="U76" s="2">
        <f>IFERROR('Xammal Miqdar'!$C76*'Xammal Miqdar'!S76,"")</f>
        <v>0</v>
      </c>
      <c r="V76" s="2">
        <f>IFERROR('Xammal Miqdar'!$C76*'Xammal Miqdar'!T76,"")</f>
        <v>0</v>
      </c>
      <c r="W76" s="2">
        <f>IFERROR('Xammal Miqdar'!$C76*'Xammal Miqdar'!W76,"")</f>
        <v>0</v>
      </c>
      <c r="X76" s="1"/>
      <c r="Y76" s="1"/>
      <c r="Z76" s="1"/>
      <c r="AA76" s="1"/>
    </row>
    <row r="77" spans="1:27">
      <c r="A77" s="1" t="str">
        <f>'Xammal Miqdar'!A77</f>
        <v xml:space="preserve">QREYPFRUT KG </v>
      </c>
      <c r="B77" s="1" t="s">
        <v>167</v>
      </c>
      <c r="C77" s="1">
        <f>'Xammal Miqdar'!C77</f>
        <v>2.5</v>
      </c>
      <c r="D77" s="2" t="str">
        <f>IFERROR('Xammal Miqdar'!$C77*'Xammal Miqdar'!D77,"")</f>
        <v/>
      </c>
      <c r="E77" s="2" t="str">
        <f>IFERROR('Xammal Miqdar'!$C77*'Xammal Miqdar'!G77,"")</f>
        <v/>
      </c>
      <c r="F77" s="2" t="str">
        <f>IFERROR('Xammal Miqdar'!$C77*'Xammal Miqdar'!H77,"")</f>
        <v/>
      </c>
      <c r="G77" s="2">
        <f>IFERROR('Xammal Miqdar'!$C77*'Xammal Miqdar'!E77,"")</f>
        <v>0</v>
      </c>
      <c r="H77" s="2">
        <f>IFERROR('Xammal Miqdar'!$C77*'Xammal Miqdar'!F77,"")</f>
        <v>0</v>
      </c>
      <c r="I77" s="2">
        <f>IFERROR('Xammal Miqdar'!$C77*'Xammal Miqdar'!L77,"")</f>
        <v>0</v>
      </c>
      <c r="J77" s="2">
        <f>IFERROR('Xammal Miqdar'!$C77*'Xammal Miqdar'!I77,"")</f>
        <v>0</v>
      </c>
      <c r="K77" s="2">
        <f>IFERROR('Xammal Miqdar'!$C77*'Xammal Miqdar'!J77,"")</f>
        <v>0</v>
      </c>
      <c r="L77" s="2">
        <f>IFERROR('Xammal Miqdar'!$C77*'Xammal Miqdar'!K77,"")</f>
        <v>0</v>
      </c>
      <c r="M77" s="2">
        <f>IFERROR('Xammal Miqdar'!$C77*'Xammal Miqdar'!M77,"")</f>
        <v>0</v>
      </c>
      <c r="N77" s="2">
        <f>IFERROR('Xammal Miqdar'!$C77*'Xammal Miqdar'!R77,"")</f>
        <v>0</v>
      </c>
      <c r="O77" s="2">
        <f>IFERROR('Xammal Miqdar'!$C77*'Xammal Miqdar'!P77,"")</f>
        <v>0</v>
      </c>
      <c r="P77" s="2">
        <f>IFERROR('Xammal Miqdar'!$C77*'Xammal Miqdar'!Q77,"")</f>
        <v>0</v>
      </c>
      <c r="Q77" s="2">
        <f>IFERROR('Xammal Miqdar'!$C77*'Xammal Miqdar'!N77,"")</f>
        <v>0</v>
      </c>
      <c r="R77" s="2">
        <f>IFERROR('Xammal Miqdar'!$C77*'Xammal Miqdar'!O77,"")</f>
        <v>0</v>
      </c>
      <c r="S77" s="2">
        <f>IFERROR('Xammal Miqdar'!$C77*'Xammal Miqdar'!U77,"")</f>
        <v>0</v>
      </c>
      <c r="T77" s="2">
        <f>IFERROR('Xammal Miqdar'!$C77*'Xammal Miqdar'!V77,"")</f>
        <v>0</v>
      </c>
      <c r="U77" s="2">
        <f>IFERROR('Xammal Miqdar'!$C77*'Xammal Miqdar'!S77,"")</f>
        <v>0</v>
      </c>
      <c r="V77" s="2">
        <f>IFERROR('Xammal Miqdar'!$C77*'Xammal Miqdar'!T77,"")</f>
        <v>0</v>
      </c>
      <c r="W77" s="2">
        <f>IFERROR('Xammal Miqdar'!$C77*'Xammal Miqdar'!W77,"")</f>
        <v>0</v>
      </c>
      <c r="X77" s="1"/>
      <c r="Y77" s="1"/>
      <c r="Z77" s="1"/>
      <c r="AA77" s="1"/>
    </row>
    <row r="78" spans="1:27">
      <c r="A78" s="1" t="str">
        <f>'Xammal Miqdar'!A78</f>
        <v>QURUDULMUS  POMIDOR YAGDA KG</v>
      </c>
      <c r="B78" s="1" t="s">
        <v>167</v>
      </c>
      <c r="C78" s="1">
        <f>'Xammal Miqdar'!C78</f>
        <v>16.895</v>
      </c>
      <c r="D78" s="2" t="str">
        <f>IFERROR('Xammal Miqdar'!$C78*'Xammal Miqdar'!D78,"")</f>
        <v/>
      </c>
      <c r="E78" s="2" t="str">
        <f>IFERROR('Xammal Miqdar'!$C78*'Xammal Miqdar'!G78,"")</f>
        <v/>
      </c>
      <c r="F78" s="2" t="str">
        <f>IFERROR('Xammal Miqdar'!$C78*'Xammal Miqdar'!H78,"")</f>
        <v/>
      </c>
      <c r="G78" s="2">
        <f>IFERROR('Xammal Miqdar'!$C78*'Xammal Miqdar'!E78,"")</f>
        <v>0</v>
      </c>
      <c r="H78" s="2">
        <f>IFERROR('Xammal Miqdar'!$C78*'Xammal Miqdar'!F78,"")</f>
        <v>0</v>
      </c>
      <c r="I78" s="2">
        <f>IFERROR('Xammal Miqdar'!$C78*'Xammal Miqdar'!L78,"")</f>
        <v>0</v>
      </c>
      <c r="J78" s="2">
        <f>IFERROR('Xammal Miqdar'!$C78*'Xammal Miqdar'!I78,"")</f>
        <v>0</v>
      </c>
      <c r="K78" s="2">
        <f>IFERROR('Xammal Miqdar'!$C78*'Xammal Miqdar'!J78,"")</f>
        <v>0</v>
      </c>
      <c r="L78" s="2">
        <f>IFERROR('Xammal Miqdar'!$C78*'Xammal Miqdar'!K78,"")</f>
        <v>0</v>
      </c>
      <c r="M78" s="2">
        <f>IFERROR('Xammal Miqdar'!$C78*'Xammal Miqdar'!M78,"")</f>
        <v>0</v>
      </c>
      <c r="N78" s="2">
        <f>IFERROR('Xammal Miqdar'!$C78*'Xammal Miqdar'!R78,"")</f>
        <v>0</v>
      </c>
      <c r="O78" s="2">
        <f>IFERROR('Xammal Miqdar'!$C78*'Xammal Miqdar'!P78,"")</f>
        <v>0</v>
      </c>
      <c r="P78" s="2">
        <f>IFERROR('Xammal Miqdar'!$C78*'Xammal Miqdar'!Q78,"")</f>
        <v>0</v>
      </c>
      <c r="Q78" s="2">
        <f>IFERROR('Xammal Miqdar'!$C78*'Xammal Miqdar'!N78,"")</f>
        <v>0</v>
      </c>
      <c r="R78" s="2">
        <f>IFERROR('Xammal Miqdar'!$C78*'Xammal Miqdar'!O78,"")</f>
        <v>0</v>
      </c>
      <c r="S78" s="2">
        <f>IFERROR('Xammal Miqdar'!$C78*'Xammal Miqdar'!U78,"")</f>
        <v>0</v>
      </c>
      <c r="T78" s="2">
        <f>IFERROR('Xammal Miqdar'!$C78*'Xammal Miqdar'!V78,"")</f>
        <v>0</v>
      </c>
      <c r="U78" s="2">
        <f>IFERROR('Xammal Miqdar'!$C78*'Xammal Miqdar'!S78,"")</f>
        <v>0</v>
      </c>
      <c r="V78" s="2">
        <f>IFERROR('Xammal Miqdar'!$C78*'Xammal Miqdar'!T78,"")</f>
        <v>0</v>
      </c>
      <c r="W78" s="2">
        <f>IFERROR('Xammal Miqdar'!$C78*'Xammal Miqdar'!W78,"")</f>
        <v>0</v>
      </c>
      <c r="X78" s="1"/>
      <c r="Y78" s="1"/>
      <c r="Z78" s="1"/>
      <c r="AA78" s="1"/>
    </row>
    <row r="79" spans="1:27">
      <c r="A79" s="1" t="str">
        <f>'Xammal Miqdar'!A79</f>
        <v xml:space="preserve">RENGLI BIBER KG </v>
      </c>
      <c r="B79" s="1" t="s">
        <v>167</v>
      </c>
      <c r="C79" s="1">
        <f>'Xammal Miqdar'!C79</f>
        <v>3.584090909090909</v>
      </c>
      <c r="D79" s="2" t="str">
        <f>IFERROR('Xammal Miqdar'!$C79*'Xammal Miqdar'!D79,"")</f>
        <v/>
      </c>
      <c r="E79" s="2" t="str">
        <f>IFERROR('Xammal Miqdar'!$C79*'Xammal Miqdar'!G79,"")</f>
        <v/>
      </c>
      <c r="F79" s="2" t="str">
        <f>IFERROR('Xammal Miqdar'!$C79*'Xammal Miqdar'!H79,"")</f>
        <v/>
      </c>
      <c r="G79" s="2">
        <f>IFERROR('Xammal Miqdar'!$C79*'Xammal Miqdar'!E79,"")</f>
        <v>0.10752272727272727</v>
      </c>
      <c r="H79" s="2">
        <f>IFERROR('Xammal Miqdar'!$C79*'Xammal Miqdar'!F79,"")</f>
        <v>0</v>
      </c>
      <c r="I79" s="2">
        <f>IFERROR('Xammal Miqdar'!$C79*'Xammal Miqdar'!L79,"")</f>
        <v>0.17920454545454545</v>
      </c>
      <c r="J79" s="2">
        <f>IFERROR('Xammal Miqdar'!$C79*'Xammal Miqdar'!I79,"")</f>
        <v>0</v>
      </c>
      <c r="K79" s="2">
        <f>IFERROR('Xammal Miqdar'!$C79*'Xammal Miqdar'!J79,"")</f>
        <v>0.10752272727272727</v>
      </c>
      <c r="L79" s="2">
        <f>IFERROR('Xammal Miqdar'!$C79*'Xammal Miqdar'!K79,"")</f>
        <v>0</v>
      </c>
      <c r="M79" s="2">
        <f>IFERROR('Xammal Miqdar'!$C79*'Xammal Miqdar'!M79,"")</f>
        <v>0.17920454545454545</v>
      </c>
      <c r="N79" s="2">
        <f>IFERROR('Xammal Miqdar'!$C79*'Xammal Miqdar'!R79,"")</f>
        <v>0</v>
      </c>
      <c r="O79" s="2">
        <f>IFERROR('Xammal Miqdar'!$C79*'Xammal Miqdar'!P79,"")</f>
        <v>0</v>
      </c>
      <c r="P79" s="2">
        <f>IFERROR('Xammal Miqdar'!$C79*'Xammal Miqdar'!Q79,"")</f>
        <v>0</v>
      </c>
      <c r="Q79" s="2">
        <f>IFERROR('Xammal Miqdar'!$C79*'Xammal Miqdar'!N79,"")</f>
        <v>0</v>
      </c>
      <c r="R79" s="2">
        <f>IFERROR('Xammal Miqdar'!$C79*'Xammal Miqdar'!O79,"")</f>
        <v>0</v>
      </c>
      <c r="S79" s="2">
        <f>IFERROR('Xammal Miqdar'!$C79*'Xammal Miqdar'!U79,"")</f>
        <v>0</v>
      </c>
      <c r="T79" s="2">
        <f>IFERROR('Xammal Miqdar'!$C79*'Xammal Miqdar'!V79,"")</f>
        <v>0</v>
      </c>
      <c r="U79" s="2">
        <f>IFERROR('Xammal Miqdar'!$C79*'Xammal Miqdar'!S79,"")</f>
        <v>0</v>
      </c>
      <c r="V79" s="2">
        <f>IFERROR('Xammal Miqdar'!$C79*'Xammal Miqdar'!T79,"")</f>
        <v>0</v>
      </c>
      <c r="W79" s="2">
        <f>IFERROR('Xammal Miqdar'!$C79*'Xammal Miqdar'!W79,"")</f>
        <v>0</v>
      </c>
      <c r="X79" s="1"/>
      <c r="Y79" s="1"/>
      <c r="Z79" s="1"/>
      <c r="AA79" s="1"/>
    </row>
    <row r="80" spans="1:27">
      <c r="A80" s="1" t="str">
        <f>'Xammal Miqdar'!A80</f>
        <v xml:space="preserve">ROZMARIN KG </v>
      </c>
      <c r="B80" s="1" t="s">
        <v>167</v>
      </c>
      <c r="C80" s="1">
        <f>'Xammal Miqdar'!C80</f>
        <v>0</v>
      </c>
      <c r="D80" s="2" t="str">
        <f>IFERROR('Xammal Miqdar'!$C80*'Xammal Miqdar'!D80,"")</f>
        <v/>
      </c>
      <c r="E80" s="2" t="str">
        <f>IFERROR('Xammal Miqdar'!$C80*'Xammal Miqdar'!G80,"")</f>
        <v/>
      </c>
      <c r="F80" s="2" t="str">
        <f>IFERROR('Xammal Miqdar'!$C80*'Xammal Miqdar'!H80,"")</f>
        <v/>
      </c>
      <c r="G80" s="2">
        <f>IFERROR('Xammal Miqdar'!$C80*'Xammal Miqdar'!E80,"")</f>
        <v>0</v>
      </c>
      <c r="H80" s="2">
        <f>IFERROR('Xammal Miqdar'!$C80*'Xammal Miqdar'!F80,"")</f>
        <v>0</v>
      </c>
      <c r="I80" s="2">
        <f>IFERROR('Xammal Miqdar'!$C80*'Xammal Miqdar'!L80,"")</f>
        <v>0</v>
      </c>
      <c r="J80" s="2">
        <f>IFERROR('Xammal Miqdar'!$C80*'Xammal Miqdar'!I80,"")</f>
        <v>0</v>
      </c>
      <c r="K80" s="2">
        <f>IFERROR('Xammal Miqdar'!$C80*'Xammal Miqdar'!J80,"")</f>
        <v>0</v>
      </c>
      <c r="L80" s="2">
        <f>IFERROR('Xammal Miqdar'!$C80*'Xammal Miqdar'!K80,"")</f>
        <v>0</v>
      </c>
      <c r="M80" s="2">
        <f>IFERROR('Xammal Miqdar'!$C80*'Xammal Miqdar'!M80,"")</f>
        <v>0</v>
      </c>
      <c r="N80" s="2">
        <f>IFERROR('Xammal Miqdar'!$C80*'Xammal Miqdar'!R80,"")</f>
        <v>0</v>
      </c>
      <c r="O80" s="2">
        <f>IFERROR('Xammal Miqdar'!$C80*'Xammal Miqdar'!P80,"")</f>
        <v>0</v>
      </c>
      <c r="P80" s="2">
        <f>IFERROR('Xammal Miqdar'!$C80*'Xammal Miqdar'!Q80,"")</f>
        <v>0</v>
      </c>
      <c r="Q80" s="2">
        <f>IFERROR('Xammal Miqdar'!$C80*'Xammal Miqdar'!N80,"")</f>
        <v>0</v>
      </c>
      <c r="R80" s="2">
        <f>IFERROR('Xammal Miqdar'!$C80*'Xammal Miqdar'!O80,"")</f>
        <v>0</v>
      </c>
      <c r="S80" s="2">
        <f>IFERROR('Xammal Miqdar'!$C80*'Xammal Miqdar'!U80,"")</f>
        <v>0</v>
      </c>
      <c r="T80" s="2">
        <f>IFERROR('Xammal Miqdar'!$C80*'Xammal Miqdar'!V80,"")</f>
        <v>0</v>
      </c>
      <c r="U80" s="2">
        <f>IFERROR('Xammal Miqdar'!$C80*'Xammal Miqdar'!S80,"")</f>
        <v>0</v>
      </c>
      <c r="V80" s="2">
        <f>IFERROR('Xammal Miqdar'!$C80*'Xammal Miqdar'!T80,"")</f>
        <v>0</v>
      </c>
      <c r="W80" s="2">
        <f>IFERROR('Xammal Miqdar'!$C80*'Xammal Miqdar'!W80,"")</f>
        <v>0</v>
      </c>
      <c r="X80" s="1"/>
      <c r="Y80" s="1"/>
      <c r="Z80" s="1"/>
      <c r="AA80" s="1"/>
    </row>
    <row r="81" spans="1:27">
      <c r="A81" s="1" t="str">
        <f>'Xammal Miqdar'!A81</f>
        <v xml:space="preserve">SARI KISMIS KG </v>
      </c>
      <c r="B81" s="1" t="s">
        <v>167</v>
      </c>
      <c r="C81" s="1">
        <f>'Xammal Miqdar'!C81</f>
        <v>7</v>
      </c>
      <c r="D81" s="2" t="str">
        <f>IFERROR('Xammal Miqdar'!$C81*'Xammal Miqdar'!D81,"")</f>
        <v/>
      </c>
      <c r="E81" s="2" t="str">
        <f>IFERROR('Xammal Miqdar'!$C81*'Xammal Miqdar'!G81,"")</f>
        <v/>
      </c>
      <c r="F81" s="2" t="str">
        <f>IFERROR('Xammal Miqdar'!$C81*'Xammal Miqdar'!H81,"")</f>
        <v/>
      </c>
      <c r="G81" s="2">
        <f>IFERROR('Xammal Miqdar'!$C81*'Xammal Miqdar'!E81,"")</f>
        <v>0</v>
      </c>
      <c r="H81" s="2">
        <f>IFERROR('Xammal Miqdar'!$C81*'Xammal Miqdar'!F81,"")</f>
        <v>0</v>
      </c>
      <c r="I81" s="2">
        <f>IFERROR('Xammal Miqdar'!$C81*'Xammal Miqdar'!L81,"")</f>
        <v>0</v>
      </c>
      <c r="J81" s="2">
        <f>IFERROR('Xammal Miqdar'!$C81*'Xammal Miqdar'!I81,"")</f>
        <v>0</v>
      </c>
      <c r="K81" s="2">
        <f>IFERROR('Xammal Miqdar'!$C81*'Xammal Miqdar'!J81,"")</f>
        <v>0</v>
      </c>
      <c r="L81" s="2">
        <f>IFERROR('Xammal Miqdar'!$C81*'Xammal Miqdar'!K81,"")</f>
        <v>0</v>
      </c>
      <c r="M81" s="2">
        <f>IFERROR('Xammal Miqdar'!$C81*'Xammal Miqdar'!M81,"")</f>
        <v>0</v>
      </c>
      <c r="N81" s="2">
        <f>IFERROR('Xammal Miqdar'!$C81*'Xammal Miqdar'!R81,"")</f>
        <v>0</v>
      </c>
      <c r="O81" s="2">
        <f>IFERROR('Xammal Miqdar'!$C81*'Xammal Miqdar'!P81,"")</f>
        <v>0</v>
      </c>
      <c r="P81" s="2">
        <f>IFERROR('Xammal Miqdar'!$C81*'Xammal Miqdar'!Q81,"")</f>
        <v>0</v>
      </c>
      <c r="Q81" s="2">
        <f>IFERROR('Xammal Miqdar'!$C81*'Xammal Miqdar'!N81,"")</f>
        <v>0</v>
      </c>
      <c r="R81" s="2">
        <f>IFERROR('Xammal Miqdar'!$C81*'Xammal Miqdar'!O81,"")</f>
        <v>0</v>
      </c>
      <c r="S81" s="2">
        <f>IFERROR('Xammal Miqdar'!$C81*'Xammal Miqdar'!U81,"")</f>
        <v>0</v>
      </c>
      <c r="T81" s="2">
        <f>IFERROR('Xammal Miqdar'!$C81*'Xammal Miqdar'!V81,"")</f>
        <v>0</v>
      </c>
      <c r="U81" s="2">
        <f>IFERROR('Xammal Miqdar'!$C81*'Xammal Miqdar'!S81,"")</f>
        <v>0</v>
      </c>
      <c r="V81" s="2">
        <f>IFERROR('Xammal Miqdar'!$C81*'Xammal Miqdar'!T81,"")</f>
        <v>0</v>
      </c>
      <c r="W81" s="2">
        <f>IFERROR('Xammal Miqdar'!$C81*'Xammal Miqdar'!W81,"")</f>
        <v>0</v>
      </c>
      <c r="X81" s="1"/>
      <c r="Y81" s="1"/>
      <c r="Z81" s="1"/>
      <c r="AA81" s="1"/>
    </row>
    <row r="82" spans="1:27">
      <c r="A82" s="1" t="str">
        <f>'Xammal Miqdar'!A82</f>
        <v xml:space="preserve">SARIKOK  KG </v>
      </c>
      <c r="B82" s="1" t="s">
        <v>167</v>
      </c>
      <c r="C82" s="1">
        <f>'Xammal Miqdar'!C82</f>
        <v>4.74</v>
      </c>
      <c r="D82" s="2" t="str">
        <f>IFERROR('Xammal Miqdar'!$C82*'Xammal Miqdar'!D82,"")</f>
        <v/>
      </c>
      <c r="E82" s="2" t="str">
        <f>IFERROR('Xammal Miqdar'!$C82*'Xammal Miqdar'!G82,"")</f>
        <v/>
      </c>
      <c r="F82" s="2" t="str">
        <f>IFERROR('Xammal Miqdar'!$C82*'Xammal Miqdar'!H82,"")</f>
        <v/>
      </c>
      <c r="G82" s="2">
        <f>IFERROR('Xammal Miqdar'!$C82*'Xammal Miqdar'!E82,"")</f>
        <v>0</v>
      </c>
      <c r="H82" s="2">
        <f>IFERROR('Xammal Miqdar'!$C82*'Xammal Miqdar'!F82,"")</f>
        <v>0</v>
      </c>
      <c r="I82" s="2">
        <f>IFERROR('Xammal Miqdar'!$C82*'Xammal Miqdar'!L82,"")</f>
        <v>0</v>
      </c>
      <c r="J82" s="2">
        <f>IFERROR('Xammal Miqdar'!$C82*'Xammal Miqdar'!I82,"")</f>
        <v>0</v>
      </c>
      <c r="K82" s="2">
        <f>IFERROR('Xammal Miqdar'!$C82*'Xammal Miqdar'!J82,"")</f>
        <v>0</v>
      </c>
      <c r="L82" s="2">
        <f>IFERROR('Xammal Miqdar'!$C82*'Xammal Miqdar'!K82,"")</f>
        <v>0</v>
      </c>
      <c r="M82" s="2">
        <f>IFERROR('Xammal Miqdar'!$C82*'Xammal Miqdar'!M82,"")</f>
        <v>0</v>
      </c>
      <c r="N82" s="2">
        <f>IFERROR('Xammal Miqdar'!$C82*'Xammal Miqdar'!R82,"")</f>
        <v>0</v>
      </c>
      <c r="O82" s="2">
        <f>IFERROR('Xammal Miqdar'!$C82*'Xammal Miqdar'!P82,"")</f>
        <v>0</v>
      </c>
      <c r="P82" s="2">
        <f>IFERROR('Xammal Miqdar'!$C82*'Xammal Miqdar'!Q82,"")</f>
        <v>0</v>
      </c>
      <c r="Q82" s="2">
        <f>IFERROR('Xammal Miqdar'!$C82*'Xammal Miqdar'!N82,"")</f>
        <v>0</v>
      </c>
      <c r="R82" s="2">
        <f>IFERROR('Xammal Miqdar'!$C82*'Xammal Miqdar'!O82,"")</f>
        <v>0</v>
      </c>
      <c r="S82" s="2">
        <f>IFERROR('Xammal Miqdar'!$C82*'Xammal Miqdar'!U82,"")</f>
        <v>0</v>
      </c>
      <c r="T82" s="2">
        <f>IFERROR('Xammal Miqdar'!$C82*'Xammal Miqdar'!V82,"")</f>
        <v>0</v>
      </c>
      <c r="U82" s="2">
        <f>IFERROR('Xammal Miqdar'!$C82*'Xammal Miqdar'!S82,"")</f>
        <v>0</v>
      </c>
      <c r="V82" s="2">
        <f>IFERROR('Xammal Miqdar'!$C82*'Xammal Miqdar'!T82,"")</f>
        <v>0</v>
      </c>
      <c r="W82" s="2">
        <f>IFERROR('Xammal Miqdar'!$C82*'Xammal Miqdar'!W82,"")</f>
        <v>0</v>
      </c>
      <c r="X82" s="1"/>
      <c r="Y82" s="1"/>
      <c r="Z82" s="1"/>
      <c r="AA82" s="1"/>
    </row>
    <row r="83" spans="1:27">
      <c r="A83" s="1" t="str">
        <f>'Xammal Miqdar'!A83</f>
        <v xml:space="preserve">SARIMSAQ KG </v>
      </c>
      <c r="B83" s="1" t="s">
        <v>167</v>
      </c>
      <c r="C83" s="1">
        <f>'Xammal Miqdar'!C83</f>
        <v>2.4980000000000002</v>
      </c>
      <c r="D83" s="2" t="str">
        <f>IFERROR('Xammal Miqdar'!$C83*'Xammal Miqdar'!D83,"")</f>
        <v/>
      </c>
      <c r="E83" s="2" t="str">
        <f>IFERROR('Xammal Miqdar'!$C83*'Xammal Miqdar'!G83,"")</f>
        <v/>
      </c>
      <c r="F83" s="2" t="str">
        <f>IFERROR('Xammal Miqdar'!$C83*'Xammal Miqdar'!H83,"")</f>
        <v/>
      </c>
      <c r="G83" s="2">
        <f>IFERROR('Xammal Miqdar'!$C83*'Xammal Miqdar'!E83,"")</f>
        <v>0</v>
      </c>
      <c r="H83" s="2">
        <f>IFERROR('Xammal Miqdar'!$C83*'Xammal Miqdar'!F83,"")</f>
        <v>0</v>
      </c>
      <c r="I83" s="2">
        <f>IFERROR('Xammal Miqdar'!$C83*'Xammal Miqdar'!L83,"")</f>
        <v>0</v>
      </c>
      <c r="J83" s="2">
        <f>IFERROR('Xammal Miqdar'!$C83*'Xammal Miqdar'!I83,"")</f>
        <v>0</v>
      </c>
      <c r="K83" s="2">
        <f>IFERROR('Xammal Miqdar'!$C83*'Xammal Miqdar'!J83,"")</f>
        <v>0</v>
      </c>
      <c r="L83" s="2">
        <f>IFERROR('Xammal Miqdar'!$C83*'Xammal Miqdar'!K83,"")</f>
        <v>0</v>
      </c>
      <c r="M83" s="2">
        <f>IFERROR('Xammal Miqdar'!$C83*'Xammal Miqdar'!M83,"")</f>
        <v>0</v>
      </c>
      <c r="N83" s="2">
        <f>IFERROR('Xammal Miqdar'!$C83*'Xammal Miqdar'!R83,"")</f>
        <v>0</v>
      </c>
      <c r="O83" s="2">
        <f>IFERROR('Xammal Miqdar'!$C83*'Xammal Miqdar'!P83,"")</f>
        <v>0</v>
      </c>
      <c r="P83" s="2">
        <f>IFERROR('Xammal Miqdar'!$C83*'Xammal Miqdar'!Q83,"")</f>
        <v>0</v>
      </c>
      <c r="Q83" s="2">
        <f>IFERROR('Xammal Miqdar'!$C83*'Xammal Miqdar'!N83,"")</f>
        <v>0</v>
      </c>
      <c r="R83" s="2">
        <f>IFERROR('Xammal Miqdar'!$C83*'Xammal Miqdar'!O83,"")</f>
        <v>0</v>
      </c>
      <c r="S83" s="2">
        <f>IFERROR('Xammal Miqdar'!$C83*'Xammal Miqdar'!U83,"")</f>
        <v>0</v>
      </c>
      <c r="T83" s="2">
        <f>IFERROR('Xammal Miqdar'!$C83*'Xammal Miqdar'!V83,"")</f>
        <v>0</v>
      </c>
      <c r="U83" s="2">
        <f>IFERROR('Xammal Miqdar'!$C83*'Xammal Miqdar'!S83,"")</f>
        <v>0</v>
      </c>
      <c r="V83" s="2">
        <f>IFERROR('Xammal Miqdar'!$C83*'Xammal Miqdar'!T83,"")</f>
        <v>0</v>
      </c>
      <c r="W83" s="2">
        <f>IFERROR('Xammal Miqdar'!$C83*'Xammal Miqdar'!W83,"")</f>
        <v>0</v>
      </c>
      <c r="X83" s="1"/>
      <c r="Y83" s="1"/>
      <c r="Z83" s="1"/>
      <c r="AA83" s="1"/>
    </row>
    <row r="84" spans="1:27">
      <c r="A84" s="1" t="str">
        <f>'Xammal Miqdar'!A84</f>
        <v xml:space="preserve">SEKER TOZU KG </v>
      </c>
      <c r="B84" s="1" t="s">
        <v>167</v>
      </c>
      <c r="C84" s="1">
        <f>'Xammal Miqdar'!C84</f>
        <v>0.19526315789473683</v>
      </c>
      <c r="D84" s="2" t="str">
        <f>IFERROR('Xammal Miqdar'!$C84*'Xammal Miqdar'!D84,"")</f>
        <v/>
      </c>
      <c r="E84" s="2" t="str">
        <f>IFERROR('Xammal Miqdar'!$C84*'Xammal Miqdar'!G84,"")</f>
        <v/>
      </c>
      <c r="F84" s="2" t="str">
        <f>IFERROR('Xammal Miqdar'!$C84*'Xammal Miqdar'!H84,"")</f>
        <v/>
      </c>
      <c r="G84" s="2">
        <f>IFERROR('Xammal Miqdar'!$C84*'Xammal Miqdar'!E84,"")</f>
        <v>0</v>
      </c>
      <c r="H84" s="2">
        <f>IFERROR('Xammal Miqdar'!$C84*'Xammal Miqdar'!F84,"")</f>
        <v>0</v>
      </c>
      <c r="I84" s="2">
        <f>IFERROR('Xammal Miqdar'!$C84*'Xammal Miqdar'!L84,"")</f>
        <v>0</v>
      </c>
      <c r="J84" s="2">
        <f>IFERROR('Xammal Miqdar'!$C84*'Xammal Miqdar'!I84,"")</f>
        <v>0</v>
      </c>
      <c r="K84" s="2">
        <f>IFERROR('Xammal Miqdar'!$C84*'Xammal Miqdar'!J84,"")</f>
        <v>0</v>
      </c>
      <c r="L84" s="2">
        <f>IFERROR('Xammal Miqdar'!$C84*'Xammal Miqdar'!K84,"")</f>
        <v>0</v>
      </c>
      <c r="M84" s="2">
        <f>IFERROR('Xammal Miqdar'!$C84*'Xammal Miqdar'!M84,"")</f>
        <v>0</v>
      </c>
      <c r="N84" s="2">
        <f>IFERROR('Xammal Miqdar'!$C84*'Xammal Miqdar'!R84,"")</f>
        <v>0</v>
      </c>
      <c r="O84" s="2">
        <f>IFERROR('Xammal Miqdar'!$C84*'Xammal Miqdar'!P84,"")</f>
        <v>0</v>
      </c>
      <c r="P84" s="2">
        <f>IFERROR('Xammal Miqdar'!$C84*'Xammal Miqdar'!Q84,"")</f>
        <v>0</v>
      </c>
      <c r="Q84" s="2">
        <f>IFERROR('Xammal Miqdar'!$C84*'Xammal Miqdar'!N84,"")</f>
        <v>0</v>
      </c>
      <c r="R84" s="2">
        <f>IFERROR('Xammal Miqdar'!$C84*'Xammal Miqdar'!O84,"")</f>
        <v>0</v>
      </c>
      <c r="S84" s="2">
        <f>IFERROR('Xammal Miqdar'!$C84*'Xammal Miqdar'!U84,"")</f>
        <v>0</v>
      </c>
      <c r="T84" s="2">
        <f>IFERROR('Xammal Miqdar'!$C84*'Xammal Miqdar'!V84,"")</f>
        <v>0</v>
      </c>
      <c r="U84" s="2">
        <f>IFERROR('Xammal Miqdar'!$C84*'Xammal Miqdar'!S84,"")</f>
        <v>0</v>
      </c>
      <c r="V84" s="2">
        <f>IFERROR('Xammal Miqdar'!$C84*'Xammal Miqdar'!T84,"")</f>
        <v>0</v>
      </c>
      <c r="W84" s="2">
        <f>IFERROR('Xammal Miqdar'!$C84*'Xammal Miqdar'!W84,"")</f>
        <v>0</v>
      </c>
      <c r="X84" s="1"/>
      <c r="Y84" s="1"/>
      <c r="Z84" s="1"/>
      <c r="AA84" s="1"/>
    </row>
    <row r="85" spans="1:27">
      <c r="A85" s="1" t="str">
        <f>'Xammal Miqdar'!A85</f>
        <v>SEKER TOZU QARA (40 gr) ED</v>
      </c>
      <c r="B85" s="1" t="s">
        <v>168</v>
      </c>
      <c r="C85" s="1">
        <f>'Xammal Miqdar'!C85</f>
        <v>0.02</v>
      </c>
      <c r="D85" s="2" t="str">
        <f>IFERROR('Xammal Miqdar'!$C85*'Xammal Miqdar'!D85,"")</f>
        <v/>
      </c>
      <c r="E85" s="2" t="str">
        <f>IFERROR('Xammal Miqdar'!$C85*'Xammal Miqdar'!G85,"")</f>
        <v/>
      </c>
      <c r="F85" s="2" t="str">
        <f>IFERROR('Xammal Miqdar'!$C85*'Xammal Miqdar'!H85,"")</f>
        <v/>
      </c>
      <c r="G85" s="2">
        <f>IFERROR('Xammal Miqdar'!$C85*'Xammal Miqdar'!E85,"")</f>
        <v>0</v>
      </c>
      <c r="H85" s="2">
        <f>IFERROR('Xammal Miqdar'!$C85*'Xammal Miqdar'!F85,"")</f>
        <v>0</v>
      </c>
      <c r="I85" s="2">
        <f>IFERROR('Xammal Miqdar'!$C85*'Xammal Miqdar'!L85,"")</f>
        <v>0</v>
      </c>
      <c r="J85" s="2">
        <f>IFERROR('Xammal Miqdar'!$C85*'Xammal Miqdar'!I85,"")</f>
        <v>0</v>
      </c>
      <c r="K85" s="2">
        <f>IFERROR('Xammal Miqdar'!$C85*'Xammal Miqdar'!J85,"")</f>
        <v>0</v>
      </c>
      <c r="L85" s="2">
        <f>IFERROR('Xammal Miqdar'!$C85*'Xammal Miqdar'!K85,"")</f>
        <v>0</v>
      </c>
      <c r="M85" s="2">
        <f>IFERROR('Xammal Miqdar'!$C85*'Xammal Miqdar'!M85,"")</f>
        <v>0</v>
      </c>
      <c r="N85" s="2">
        <f>IFERROR('Xammal Miqdar'!$C85*'Xammal Miqdar'!R85,"")</f>
        <v>0</v>
      </c>
      <c r="O85" s="2">
        <f>IFERROR('Xammal Miqdar'!$C85*'Xammal Miqdar'!P85,"")</f>
        <v>0</v>
      </c>
      <c r="P85" s="2">
        <f>IFERROR('Xammal Miqdar'!$C85*'Xammal Miqdar'!Q85,"")</f>
        <v>0</v>
      </c>
      <c r="Q85" s="2">
        <f>IFERROR('Xammal Miqdar'!$C85*'Xammal Miqdar'!N85,"")</f>
        <v>0</v>
      </c>
      <c r="R85" s="2">
        <f>IFERROR('Xammal Miqdar'!$C85*'Xammal Miqdar'!O85,"")</f>
        <v>0</v>
      </c>
      <c r="S85" s="2">
        <f>IFERROR('Xammal Miqdar'!$C85*'Xammal Miqdar'!U85,"")</f>
        <v>0</v>
      </c>
      <c r="T85" s="2">
        <f>IFERROR('Xammal Miqdar'!$C85*'Xammal Miqdar'!V85,"")</f>
        <v>0</v>
      </c>
      <c r="U85" s="2">
        <f>IFERROR('Xammal Miqdar'!$C85*'Xammal Miqdar'!S85,"")</f>
        <v>0</v>
      </c>
      <c r="V85" s="2">
        <f>IFERROR('Xammal Miqdar'!$C85*'Xammal Miqdar'!T85,"")</f>
        <v>0</v>
      </c>
      <c r="W85" s="2">
        <f>IFERROR('Xammal Miqdar'!$C85*'Xammal Miqdar'!W85,"")</f>
        <v>0</v>
      </c>
      <c r="X85" s="1"/>
      <c r="Y85" s="1"/>
      <c r="Z85" s="1"/>
      <c r="AA85" s="1"/>
    </row>
    <row r="86" spans="1:27">
      <c r="A86" s="1" t="str">
        <f>'Xammal Miqdar'!A86</f>
        <v>SHIRIN TOZ BIBER QIRMIZI (PAPRIKA)</v>
      </c>
      <c r="B86" s="1" t="s">
        <v>167</v>
      </c>
      <c r="C86" s="1">
        <f>'Xammal Miqdar'!C86</f>
        <v>0</v>
      </c>
      <c r="D86" s="2" t="str">
        <f>IFERROR('Xammal Miqdar'!$C86*'Xammal Miqdar'!D86,"")</f>
        <v/>
      </c>
      <c r="E86" s="2" t="str">
        <f>IFERROR('Xammal Miqdar'!$C86*'Xammal Miqdar'!G86,"")</f>
        <v/>
      </c>
      <c r="F86" s="2" t="str">
        <f>IFERROR('Xammal Miqdar'!$C86*'Xammal Miqdar'!H86,"")</f>
        <v/>
      </c>
      <c r="G86" s="2">
        <f>IFERROR('Xammal Miqdar'!$C86*'Xammal Miqdar'!E86,"")</f>
        <v>0</v>
      </c>
      <c r="H86" s="2">
        <f>IFERROR('Xammal Miqdar'!$C86*'Xammal Miqdar'!F86,"")</f>
        <v>0</v>
      </c>
      <c r="I86" s="2">
        <f>IFERROR('Xammal Miqdar'!$C86*'Xammal Miqdar'!L86,"")</f>
        <v>0</v>
      </c>
      <c r="J86" s="2">
        <f>IFERROR('Xammal Miqdar'!$C86*'Xammal Miqdar'!I86,"")</f>
        <v>0</v>
      </c>
      <c r="K86" s="2">
        <f>IFERROR('Xammal Miqdar'!$C86*'Xammal Miqdar'!J86,"")</f>
        <v>0</v>
      </c>
      <c r="L86" s="2">
        <f>IFERROR('Xammal Miqdar'!$C86*'Xammal Miqdar'!K86,"")</f>
        <v>0</v>
      </c>
      <c r="M86" s="2">
        <f>IFERROR('Xammal Miqdar'!$C86*'Xammal Miqdar'!M86,"")</f>
        <v>0</v>
      </c>
      <c r="N86" s="2">
        <f>IFERROR('Xammal Miqdar'!$C86*'Xammal Miqdar'!R86,"")</f>
        <v>0</v>
      </c>
      <c r="O86" s="2">
        <f>IFERROR('Xammal Miqdar'!$C86*'Xammal Miqdar'!P86,"")</f>
        <v>0</v>
      </c>
      <c r="P86" s="2">
        <f>IFERROR('Xammal Miqdar'!$C86*'Xammal Miqdar'!Q86,"")</f>
        <v>0</v>
      </c>
      <c r="Q86" s="2">
        <f>IFERROR('Xammal Miqdar'!$C86*'Xammal Miqdar'!N86,"")</f>
        <v>0</v>
      </c>
      <c r="R86" s="2">
        <f>IFERROR('Xammal Miqdar'!$C86*'Xammal Miqdar'!O86,"")</f>
        <v>0</v>
      </c>
      <c r="S86" s="2">
        <f>IFERROR('Xammal Miqdar'!$C86*'Xammal Miqdar'!U86,"")</f>
        <v>0</v>
      </c>
      <c r="T86" s="2">
        <f>IFERROR('Xammal Miqdar'!$C86*'Xammal Miqdar'!V86,"")</f>
        <v>0</v>
      </c>
      <c r="U86" s="2">
        <f>IFERROR('Xammal Miqdar'!$C86*'Xammal Miqdar'!S86,"")</f>
        <v>0</v>
      </c>
      <c r="V86" s="2">
        <f>IFERROR('Xammal Miqdar'!$C86*'Xammal Miqdar'!T86,"")</f>
        <v>0</v>
      </c>
      <c r="W86" s="2">
        <f>IFERROR('Xammal Miqdar'!$C86*'Xammal Miqdar'!W86,"")</f>
        <v>0</v>
      </c>
      <c r="X86" s="1"/>
      <c r="Y86" s="1"/>
      <c r="Z86" s="1"/>
      <c r="AA86" s="1"/>
    </row>
    <row r="87" spans="1:27">
      <c r="A87" s="1" t="str">
        <f>'Xammal Miqdar'!A87</f>
        <v>SIRKE AG LT</v>
      </c>
      <c r="B87" s="1" t="s">
        <v>169</v>
      </c>
      <c r="C87" s="1">
        <f>'Xammal Miqdar'!C87</f>
        <v>0.94000000000000006</v>
      </c>
      <c r="D87" s="2" t="str">
        <f>IFERROR('Xammal Miqdar'!$C87*'Xammal Miqdar'!D87,"")</f>
        <v/>
      </c>
      <c r="E87" s="2" t="str">
        <f>IFERROR('Xammal Miqdar'!$C87*'Xammal Miqdar'!G87,"")</f>
        <v/>
      </c>
      <c r="F87" s="2" t="str">
        <f>IFERROR('Xammal Miqdar'!$C87*'Xammal Miqdar'!H87,"")</f>
        <v/>
      </c>
      <c r="G87" s="2">
        <f>IFERROR('Xammal Miqdar'!$C87*'Xammal Miqdar'!E87,"")</f>
        <v>0</v>
      </c>
      <c r="H87" s="2">
        <f>IFERROR('Xammal Miqdar'!$C87*'Xammal Miqdar'!F87,"")</f>
        <v>0</v>
      </c>
      <c r="I87" s="2">
        <f>IFERROR('Xammal Miqdar'!$C87*'Xammal Miqdar'!L87,"")</f>
        <v>0</v>
      </c>
      <c r="J87" s="2">
        <f>IFERROR('Xammal Miqdar'!$C87*'Xammal Miqdar'!I87,"")</f>
        <v>0</v>
      </c>
      <c r="K87" s="2">
        <f>IFERROR('Xammal Miqdar'!$C87*'Xammal Miqdar'!J87,"")</f>
        <v>0</v>
      </c>
      <c r="L87" s="2">
        <f>IFERROR('Xammal Miqdar'!$C87*'Xammal Miqdar'!K87,"")</f>
        <v>0</v>
      </c>
      <c r="M87" s="2">
        <f>IFERROR('Xammal Miqdar'!$C87*'Xammal Miqdar'!M87,"")</f>
        <v>0</v>
      </c>
      <c r="N87" s="2">
        <f>IFERROR('Xammal Miqdar'!$C87*'Xammal Miqdar'!R87,"")</f>
        <v>0</v>
      </c>
      <c r="O87" s="2">
        <f>IFERROR('Xammal Miqdar'!$C87*'Xammal Miqdar'!P87,"")</f>
        <v>0</v>
      </c>
      <c r="P87" s="2">
        <f>IFERROR('Xammal Miqdar'!$C87*'Xammal Miqdar'!Q87,"")</f>
        <v>0</v>
      </c>
      <c r="Q87" s="2">
        <f>IFERROR('Xammal Miqdar'!$C87*'Xammal Miqdar'!N87,"")</f>
        <v>0</v>
      </c>
      <c r="R87" s="2">
        <f>IFERROR('Xammal Miqdar'!$C87*'Xammal Miqdar'!O87,"")</f>
        <v>0</v>
      </c>
      <c r="S87" s="2">
        <f>IFERROR('Xammal Miqdar'!$C87*'Xammal Miqdar'!U87,"")</f>
        <v>0</v>
      </c>
      <c r="T87" s="2">
        <f>IFERROR('Xammal Miqdar'!$C87*'Xammal Miqdar'!V87,"")</f>
        <v>0</v>
      </c>
      <c r="U87" s="2">
        <f>IFERROR('Xammal Miqdar'!$C87*'Xammal Miqdar'!S87,"")</f>
        <v>0</v>
      </c>
      <c r="V87" s="2">
        <f>IFERROR('Xammal Miqdar'!$C87*'Xammal Miqdar'!T87,"")</f>
        <v>0</v>
      </c>
      <c r="W87" s="2">
        <f>IFERROR('Xammal Miqdar'!$C87*'Xammal Miqdar'!W87,"")</f>
        <v>0</v>
      </c>
      <c r="X87" s="1"/>
      <c r="Y87" s="1"/>
      <c r="Z87" s="1"/>
      <c r="AA87" s="1"/>
    </row>
    <row r="88" spans="1:27">
      <c r="A88" s="1" t="str">
        <f>'Xammal Miqdar'!A88</f>
        <v>SIROP HERSHEY SHOKOLAD KG</v>
      </c>
      <c r="B88" s="1" t="s">
        <v>167</v>
      </c>
      <c r="C88" s="1">
        <f>'Xammal Miqdar'!C88</f>
        <v>11.07</v>
      </c>
      <c r="D88" s="2" t="str">
        <f>IFERROR('Xammal Miqdar'!$C88*'Xammal Miqdar'!D88,"")</f>
        <v/>
      </c>
      <c r="E88" s="2" t="str">
        <f>IFERROR('Xammal Miqdar'!$C88*'Xammal Miqdar'!G88,"")</f>
        <v/>
      </c>
      <c r="F88" s="2" t="str">
        <f>IFERROR('Xammal Miqdar'!$C88*'Xammal Miqdar'!H88,"")</f>
        <v/>
      </c>
      <c r="G88" s="2">
        <f>IFERROR('Xammal Miqdar'!$C88*'Xammal Miqdar'!E88,"")</f>
        <v>0</v>
      </c>
      <c r="H88" s="2">
        <f>IFERROR('Xammal Miqdar'!$C88*'Xammal Miqdar'!F88,"")</f>
        <v>0</v>
      </c>
      <c r="I88" s="2">
        <f>IFERROR('Xammal Miqdar'!$C88*'Xammal Miqdar'!L88,"")</f>
        <v>0</v>
      </c>
      <c r="J88" s="2">
        <f>IFERROR('Xammal Miqdar'!$C88*'Xammal Miqdar'!I88,"")</f>
        <v>0</v>
      </c>
      <c r="K88" s="2">
        <f>IFERROR('Xammal Miqdar'!$C88*'Xammal Miqdar'!J88,"")</f>
        <v>0</v>
      </c>
      <c r="L88" s="2">
        <f>IFERROR('Xammal Miqdar'!$C88*'Xammal Miqdar'!K88,"")</f>
        <v>0</v>
      </c>
      <c r="M88" s="2">
        <f>IFERROR('Xammal Miqdar'!$C88*'Xammal Miqdar'!M88,"")</f>
        <v>0</v>
      </c>
      <c r="N88" s="2">
        <f>IFERROR('Xammal Miqdar'!$C88*'Xammal Miqdar'!R88,"")</f>
        <v>0</v>
      </c>
      <c r="O88" s="2">
        <f>IFERROR('Xammal Miqdar'!$C88*'Xammal Miqdar'!P88,"")</f>
        <v>0</v>
      </c>
      <c r="P88" s="2">
        <f>IFERROR('Xammal Miqdar'!$C88*'Xammal Miqdar'!Q88,"")</f>
        <v>0</v>
      </c>
      <c r="Q88" s="2">
        <f>IFERROR('Xammal Miqdar'!$C88*'Xammal Miqdar'!N88,"")</f>
        <v>0</v>
      </c>
      <c r="R88" s="2">
        <f>IFERROR('Xammal Miqdar'!$C88*'Xammal Miqdar'!O88,"")</f>
        <v>0</v>
      </c>
      <c r="S88" s="2">
        <f>IFERROR('Xammal Miqdar'!$C88*'Xammal Miqdar'!U88,"")</f>
        <v>0</v>
      </c>
      <c r="T88" s="2">
        <f>IFERROR('Xammal Miqdar'!$C88*'Xammal Miqdar'!V88,"")</f>
        <v>0</v>
      </c>
      <c r="U88" s="2">
        <f>IFERROR('Xammal Miqdar'!$C88*'Xammal Miqdar'!S88,"")</f>
        <v>0</v>
      </c>
      <c r="V88" s="2">
        <f>IFERROR('Xammal Miqdar'!$C88*'Xammal Miqdar'!T88,"")</f>
        <v>0</v>
      </c>
      <c r="W88" s="2">
        <f>IFERROR('Xammal Miqdar'!$C88*'Xammal Miqdar'!W88,"")</f>
        <v>0</v>
      </c>
      <c r="X88" s="1"/>
      <c r="Y88" s="1"/>
      <c r="Z88" s="1"/>
      <c r="AA88" s="1"/>
    </row>
    <row r="89" spans="1:27">
      <c r="A89" s="1" t="str">
        <f>'Xammal Miqdar'!A89</f>
        <v xml:space="preserve">SMOKED SALMON FILE VAAKUM KG </v>
      </c>
      <c r="B89" s="1" t="s">
        <v>167</v>
      </c>
      <c r="C89" s="1">
        <f>'Xammal Miqdar'!C89</f>
        <v>45</v>
      </c>
      <c r="D89" s="2">
        <f>IFERROR('Xammal Miqdar'!$C89*'Xammal Miqdar'!D89,"")</f>
        <v>2.25</v>
      </c>
      <c r="E89" s="2" t="str">
        <f>IFERROR('Xammal Miqdar'!$C89*'Xammal Miqdar'!G89,"")</f>
        <v/>
      </c>
      <c r="F89" s="2" t="str">
        <f>IFERROR('Xammal Miqdar'!$C89*'Xammal Miqdar'!H89,"")</f>
        <v/>
      </c>
      <c r="G89" s="2">
        <f>IFERROR('Xammal Miqdar'!$C89*'Xammal Miqdar'!E89,"")</f>
        <v>0</v>
      </c>
      <c r="H89" s="2">
        <f>IFERROR('Xammal Miqdar'!$C89*'Xammal Miqdar'!F89,"")</f>
        <v>0</v>
      </c>
      <c r="I89" s="2">
        <f>IFERROR('Xammal Miqdar'!$C89*'Xammal Miqdar'!L89,"")</f>
        <v>0</v>
      </c>
      <c r="J89" s="2">
        <f>IFERROR('Xammal Miqdar'!$C89*'Xammal Miqdar'!I89,"")</f>
        <v>0</v>
      </c>
      <c r="K89" s="2">
        <f>IFERROR('Xammal Miqdar'!$C89*'Xammal Miqdar'!J89,"")</f>
        <v>0</v>
      </c>
      <c r="L89" s="2">
        <f>IFERROR('Xammal Miqdar'!$C89*'Xammal Miqdar'!K89,"")</f>
        <v>0</v>
      </c>
      <c r="M89" s="2">
        <f>IFERROR('Xammal Miqdar'!$C89*'Xammal Miqdar'!M89,"")</f>
        <v>0</v>
      </c>
      <c r="N89" s="2">
        <f>IFERROR('Xammal Miqdar'!$C89*'Xammal Miqdar'!R89,"")</f>
        <v>0</v>
      </c>
      <c r="O89" s="2">
        <f>IFERROR('Xammal Miqdar'!$C89*'Xammal Miqdar'!P89,"")</f>
        <v>0</v>
      </c>
      <c r="P89" s="2">
        <f>IFERROR('Xammal Miqdar'!$C89*'Xammal Miqdar'!Q89,"")</f>
        <v>0</v>
      </c>
      <c r="Q89" s="2">
        <f>IFERROR('Xammal Miqdar'!$C89*'Xammal Miqdar'!N89,"")</f>
        <v>0</v>
      </c>
      <c r="R89" s="2">
        <f>IFERROR('Xammal Miqdar'!$C89*'Xammal Miqdar'!O89,"")</f>
        <v>0</v>
      </c>
      <c r="S89" s="2">
        <f>IFERROR('Xammal Miqdar'!$C89*'Xammal Miqdar'!U89,"")</f>
        <v>0</v>
      </c>
      <c r="T89" s="2">
        <f>IFERROR('Xammal Miqdar'!$C89*'Xammal Miqdar'!V89,"")</f>
        <v>0</v>
      </c>
      <c r="U89" s="2">
        <f>IFERROR('Xammal Miqdar'!$C89*'Xammal Miqdar'!S89,"")</f>
        <v>0</v>
      </c>
      <c r="V89" s="2">
        <f>IFERROR('Xammal Miqdar'!$C89*'Xammal Miqdar'!T89,"")</f>
        <v>0</v>
      </c>
      <c r="W89" s="2">
        <f>IFERROR('Xammal Miqdar'!$C89*'Xammal Miqdar'!W89,"")</f>
        <v>0</v>
      </c>
      <c r="X89" s="1"/>
      <c r="Y89" s="1"/>
      <c r="Z89" s="1"/>
      <c r="AA89" s="1"/>
    </row>
    <row r="90" spans="1:27">
      <c r="A90" s="1" t="str">
        <f>'Xammal Miqdar'!A90</f>
        <v xml:space="preserve">SODA KG  </v>
      </c>
      <c r="B90" s="1" t="s">
        <v>167</v>
      </c>
      <c r="C90" s="1">
        <f>'Xammal Miqdar'!C90</f>
        <v>0</v>
      </c>
      <c r="D90" s="2" t="str">
        <f>IFERROR('Xammal Miqdar'!$C90*'Xammal Miqdar'!D90,"")</f>
        <v/>
      </c>
      <c r="E90" s="2" t="str">
        <f>IFERROR('Xammal Miqdar'!$C90*'Xammal Miqdar'!G90,"")</f>
        <v/>
      </c>
      <c r="F90" s="2" t="str">
        <f>IFERROR('Xammal Miqdar'!$C90*'Xammal Miqdar'!H90,"")</f>
        <v/>
      </c>
      <c r="G90" s="2">
        <f>IFERROR('Xammal Miqdar'!$C90*'Xammal Miqdar'!E90,"")</f>
        <v>0</v>
      </c>
      <c r="H90" s="2">
        <f>IFERROR('Xammal Miqdar'!$C90*'Xammal Miqdar'!F90,"")</f>
        <v>0</v>
      </c>
      <c r="I90" s="2">
        <f>IFERROR('Xammal Miqdar'!$C90*'Xammal Miqdar'!L90,"")</f>
        <v>0</v>
      </c>
      <c r="J90" s="2">
        <f>IFERROR('Xammal Miqdar'!$C90*'Xammal Miqdar'!I90,"")</f>
        <v>0</v>
      </c>
      <c r="K90" s="2">
        <f>IFERROR('Xammal Miqdar'!$C90*'Xammal Miqdar'!J90,"")</f>
        <v>0</v>
      </c>
      <c r="L90" s="2">
        <f>IFERROR('Xammal Miqdar'!$C90*'Xammal Miqdar'!K90,"")</f>
        <v>0</v>
      </c>
      <c r="M90" s="2">
        <f>IFERROR('Xammal Miqdar'!$C90*'Xammal Miqdar'!M90,"")</f>
        <v>0</v>
      </c>
      <c r="N90" s="2">
        <f>IFERROR('Xammal Miqdar'!$C90*'Xammal Miqdar'!R90,"")</f>
        <v>0</v>
      </c>
      <c r="O90" s="2">
        <f>IFERROR('Xammal Miqdar'!$C90*'Xammal Miqdar'!P90,"")</f>
        <v>0</v>
      </c>
      <c r="P90" s="2">
        <f>IFERROR('Xammal Miqdar'!$C90*'Xammal Miqdar'!Q90,"")</f>
        <v>0</v>
      </c>
      <c r="Q90" s="2">
        <f>IFERROR('Xammal Miqdar'!$C90*'Xammal Miqdar'!N90,"")</f>
        <v>0</v>
      </c>
      <c r="R90" s="2">
        <f>IFERROR('Xammal Miqdar'!$C90*'Xammal Miqdar'!O90,"")</f>
        <v>0</v>
      </c>
      <c r="S90" s="2">
        <f>IFERROR('Xammal Miqdar'!$C90*'Xammal Miqdar'!U90,"")</f>
        <v>0</v>
      </c>
      <c r="T90" s="2">
        <f>IFERROR('Xammal Miqdar'!$C90*'Xammal Miqdar'!V90,"")</f>
        <v>0</v>
      </c>
      <c r="U90" s="2">
        <f>IFERROR('Xammal Miqdar'!$C90*'Xammal Miqdar'!S90,"")</f>
        <v>0</v>
      </c>
      <c r="V90" s="2">
        <f>IFERROR('Xammal Miqdar'!$C90*'Xammal Miqdar'!T90,"")</f>
        <v>0</v>
      </c>
      <c r="W90" s="2">
        <f>IFERROR('Xammal Miqdar'!$C90*'Xammal Miqdar'!W90,"")</f>
        <v>0</v>
      </c>
      <c r="X90" s="1"/>
      <c r="Y90" s="1"/>
      <c r="Z90" s="1"/>
      <c r="AA90" s="1"/>
    </row>
    <row r="91" spans="1:27">
      <c r="A91" s="1" t="str">
        <f>'Xammal Miqdar'!A91</f>
        <v xml:space="preserve">SOGAN KG </v>
      </c>
      <c r="B91" s="1" t="s">
        <v>167</v>
      </c>
      <c r="C91" s="1">
        <f>'Xammal Miqdar'!C91</f>
        <v>0.69999999999999951</v>
      </c>
      <c r="D91" s="2" t="str">
        <f>IFERROR('Xammal Miqdar'!$C91*'Xammal Miqdar'!D91,"")</f>
        <v/>
      </c>
      <c r="E91" s="2" t="str">
        <f>IFERROR('Xammal Miqdar'!$C91*'Xammal Miqdar'!G91,"")</f>
        <v/>
      </c>
      <c r="F91" s="2" t="str">
        <f>IFERROR('Xammal Miqdar'!$C91*'Xammal Miqdar'!H91,"")</f>
        <v/>
      </c>
      <c r="G91" s="2">
        <f>IFERROR('Xammal Miqdar'!$C91*'Xammal Miqdar'!E91,"")</f>
        <v>0</v>
      </c>
      <c r="H91" s="2">
        <f>IFERROR('Xammal Miqdar'!$C91*'Xammal Miqdar'!F91,"")</f>
        <v>0</v>
      </c>
      <c r="I91" s="2">
        <f>IFERROR('Xammal Miqdar'!$C91*'Xammal Miqdar'!L91,"")</f>
        <v>0</v>
      </c>
      <c r="J91" s="2">
        <f>IFERROR('Xammal Miqdar'!$C91*'Xammal Miqdar'!I91,"")</f>
        <v>0</v>
      </c>
      <c r="K91" s="2">
        <f>IFERROR('Xammal Miqdar'!$C91*'Xammal Miqdar'!J91,"")</f>
        <v>1.399999999999999E-2</v>
      </c>
      <c r="L91" s="2">
        <f>IFERROR('Xammal Miqdar'!$C91*'Xammal Miqdar'!K91,"")</f>
        <v>0</v>
      </c>
      <c r="M91" s="2">
        <f>IFERROR('Xammal Miqdar'!$C91*'Xammal Miqdar'!M91,"")</f>
        <v>0</v>
      </c>
      <c r="N91" s="2">
        <f>IFERROR('Xammal Miqdar'!$C91*'Xammal Miqdar'!R91,"")</f>
        <v>0</v>
      </c>
      <c r="O91" s="2">
        <f>IFERROR('Xammal Miqdar'!$C91*'Xammal Miqdar'!P91,"")</f>
        <v>0</v>
      </c>
      <c r="P91" s="2">
        <f>IFERROR('Xammal Miqdar'!$C91*'Xammal Miqdar'!Q91,"")</f>
        <v>0</v>
      </c>
      <c r="Q91" s="2">
        <f>IFERROR('Xammal Miqdar'!$C91*'Xammal Miqdar'!N91,"")</f>
        <v>0</v>
      </c>
      <c r="R91" s="2">
        <f>IFERROR('Xammal Miqdar'!$C91*'Xammal Miqdar'!O91,"")</f>
        <v>0</v>
      </c>
      <c r="S91" s="2">
        <f>IFERROR('Xammal Miqdar'!$C91*'Xammal Miqdar'!U91,"")</f>
        <v>0</v>
      </c>
      <c r="T91" s="2">
        <f>IFERROR('Xammal Miqdar'!$C91*'Xammal Miqdar'!V91,"")</f>
        <v>0</v>
      </c>
      <c r="U91" s="2">
        <f>IFERROR('Xammal Miqdar'!$C91*'Xammal Miqdar'!S91,"")</f>
        <v>0</v>
      </c>
      <c r="V91" s="2">
        <f>IFERROR('Xammal Miqdar'!$C91*'Xammal Miqdar'!T91,"")</f>
        <v>0</v>
      </c>
      <c r="W91" s="2">
        <f>IFERROR('Xammal Miqdar'!$C91*'Xammal Miqdar'!W91,"")</f>
        <v>0</v>
      </c>
      <c r="X91" s="1"/>
      <c r="Y91" s="1"/>
      <c r="Z91" s="1"/>
      <c r="AA91" s="1"/>
    </row>
    <row r="92" spans="1:27">
      <c r="A92" s="1" t="str">
        <f>'Xammal Miqdar'!A92</f>
        <v xml:space="preserve">SOGAN QIRMIZI  KG </v>
      </c>
      <c r="B92" s="1" t="s">
        <v>167</v>
      </c>
      <c r="C92" s="1">
        <f>'Xammal Miqdar'!C92</f>
        <v>1.324545454545454</v>
      </c>
      <c r="D92" s="2" t="str">
        <f>IFERROR('Xammal Miqdar'!$C92*'Xammal Miqdar'!D92,"")</f>
        <v/>
      </c>
      <c r="E92" s="2" t="str">
        <f>IFERROR('Xammal Miqdar'!$C92*'Xammal Miqdar'!G92,"")</f>
        <v/>
      </c>
      <c r="F92" s="2" t="str">
        <f>IFERROR('Xammal Miqdar'!$C92*'Xammal Miqdar'!H92,"")</f>
        <v/>
      </c>
      <c r="G92" s="2">
        <f>IFERROR('Xammal Miqdar'!$C92*'Xammal Miqdar'!E92,"")</f>
        <v>1.3245454545454541E-2</v>
      </c>
      <c r="H92" s="2">
        <f>IFERROR('Xammal Miqdar'!$C92*'Xammal Miqdar'!F92,"")</f>
        <v>0</v>
      </c>
      <c r="I92" s="2">
        <f>IFERROR('Xammal Miqdar'!$C92*'Xammal Miqdar'!L92,"")</f>
        <v>1.3245454545454541E-2</v>
      </c>
      <c r="J92" s="2">
        <f>IFERROR('Xammal Miqdar'!$C92*'Xammal Miqdar'!I92,"")</f>
        <v>0</v>
      </c>
      <c r="K92" s="2">
        <f>IFERROR('Xammal Miqdar'!$C92*'Xammal Miqdar'!J92,"")</f>
        <v>0</v>
      </c>
      <c r="L92" s="2">
        <f>IFERROR('Xammal Miqdar'!$C92*'Xammal Miqdar'!K92,"")</f>
        <v>0</v>
      </c>
      <c r="M92" s="2">
        <f>IFERROR('Xammal Miqdar'!$C92*'Xammal Miqdar'!M92,"")</f>
        <v>1.3245454545454541E-2</v>
      </c>
      <c r="N92" s="2">
        <f>IFERROR('Xammal Miqdar'!$C92*'Xammal Miqdar'!R92,"")</f>
        <v>0</v>
      </c>
      <c r="O92" s="2">
        <f>IFERROR('Xammal Miqdar'!$C92*'Xammal Miqdar'!P92,"")</f>
        <v>0</v>
      </c>
      <c r="P92" s="2">
        <f>IFERROR('Xammal Miqdar'!$C92*'Xammal Miqdar'!Q92,"")</f>
        <v>0</v>
      </c>
      <c r="Q92" s="2">
        <f>IFERROR('Xammal Miqdar'!$C92*'Xammal Miqdar'!N92,"")</f>
        <v>0</v>
      </c>
      <c r="R92" s="2">
        <f>IFERROR('Xammal Miqdar'!$C92*'Xammal Miqdar'!O92,"")</f>
        <v>0</v>
      </c>
      <c r="S92" s="2">
        <f>IFERROR('Xammal Miqdar'!$C92*'Xammal Miqdar'!U92,"")</f>
        <v>0</v>
      </c>
      <c r="T92" s="2">
        <f>IFERROR('Xammal Miqdar'!$C92*'Xammal Miqdar'!V92,"")</f>
        <v>0</v>
      </c>
      <c r="U92" s="2">
        <f>IFERROR('Xammal Miqdar'!$C92*'Xammal Miqdar'!S92,"")</f>
        <v>0</v>
      </c>
      <c r="V92" s="2">
        <f>IFERROR('Xammal Miqdar'!$C92*'Xammal Miqdar'!T92,"")</f>
        <v>0</v>
      </c>
      <c r="W92" s="2">
        <f>IFERROR('Xammal Miqdar'!$C92*'Xammal Miqdar'!W92,"")</f>
        <v>0</v>
      </c>
      <c r="X92" s="1"/>
      <c r="Y92" s="1"/>
      <c r="Z92" s="1"/>
      <c r="AA92" s="1"/>
    </row>
    <row r="93" spans="1:27">
      <c r="A93" s="1" t="str">
        <f>'Xammal Miqdar'!A93</f>
        <v>SOUS BALZAMIK MARA KG</v>
      </c>
      <c r="B93" s="1" t="s">
        <v>167</v>
      </c>
      <c r="C93" s="1">
        <f>'Xammal Miqdar'!C93</f>
        <v>1.2366666666666666</v>
      </c>
      <c r="D93" s="2" t="str">
        <f>IFERROR('Xammal Miqdar'!$C93*'Xammal Miqdar'!D93,"")</f>
        <v/>
      </c>
      <c r="E93" s="2" t="str">
        <f>IFERROR('Xammal Miqdar'!$C93*'Xammal Miqdar'!G93,"")</f>
        <v/>
      </c>
      <c r="F93" s="2">
        <f>IFERROR('Xammal Miqdar'!$C93*'Xammal Miqdar'!H93,"")</f>
        <v>2.6588333333333334E-3</v>
      </c>
      <c r="G93" s="2">
        <f>IFERROR('Xammal Miqdar'!$C93*'Xammal Miqdar'!E93,"")</f>
        <v>0</v>
      </c>
      <c r="H93" s="2">
        <f>IFERROR('Xammal Miqdar'!$C93*'Xammal Miqdar'!F93,"")</f>
        <v>0</v>
      </c>
      <c r="I93" s="2">
        <f>IFERROR('Xammal Miqdar'!$C93*'Xammal Miqdar'!L93,"")</f>
        <v>0</v>
      </c>
      <c r="J93" s="2">
        <f>IFERROR('Xammal Miqdar'!$C93*'Xammal Miqdar'!I93,"")</f>
        <v>0</v>
      </c>
      <c r="K93" s="2">
        <f>IFERROR('Xammal Miqdar'!$C93*'Xammal Miqdar'!J93,"")</f>
        <v>0</v>
      </c>
      <c r="L93" s="2">
        <f>IFERROR('Xammal Miqdar'!$C93*'Xammal Miqdar'!K93,"")</f>
        <v>0</v>
      </c>
      <c r="M93" s="2">
        <f>IFERROR('Xammal Miqdar'!$C93*'Xammal Miqdar'!M93,"")</f>
        <v>0</v>
      </c>
      <c r="N93" s="2">
        <f>IFERROR('Xammal Miqdar'!$C93*'Xammal Miqdar'!R93,"")</f>
        <v>0</v>
      </c>
      <c r="O93" s="2">
        <f>IFERROR('Xammal Miqdar'!$C93*'Xammal Miqdar'!P93,"")</f>
        <v>0</v>
      </c>
      <c r="P93" s="2">
        <f>IFERROR('Xammal Miqdar'!$C93*'Xammal Miqdar'!Q93,"")</f>
        <v>0</v>
      </c>
      <c r="Q93" s="2">
        <f>IFERROR('Xammal Miqdar'!$C93*'Xammal Miqdar'!N93,"")</f>
        <v>0</v>
      </c>
      <c r="R93" s="2">
        <f>IFERROR('Xammal Miqdar'!$C93*'Xammal Miqdar'!O93,"")</f>
        <v>0</v>
      </c>
      <c r="S93" s="2">
        <f>IFERROR('Xammal Miqdar'!$C93*'Xammal Miqdar'!U93,"")</f>
        <v>0</v>
      </c>
      <c r="T93" s="2">
        <f>IFERROR('Xammal Miqdar'!$C93*'Xammal Miqdar'!V93,"")</f>
        <v>0</v>
      </c>
      <c r="U93" s="2">
        <f>IFERROR('Xammal Miqdar'!$C93*'Xammal Miqdar'!S93,"")</f>
        <v>0</v>
      </c>
      <c r="V93" s="2">
        <f>IFERROR('Xammal Miqdar'!$C93*'Xammal Miqdar'!T93,"")</f>
        <v>0</v>
      </c>
      <c r="W93" s="2">
        <f>IFERROR('Xammal Miqdar'!$C93*'Xammal Miqdar'!W93,"")</f>
        <v>0</v>
      </c>
      <c r="X93" s="1"/>
      <c r="Y93" s="1"/>
      <c r="Z93" s="1"/>
      <c r="AA93" s="1"/>
    </row>
    <row r="94" spans="1:27">
      <c r="A94" s="1" t="str">
        <f>'Xammal Miqdar'!A94</f>
        <v xml:space="preserve">SOUS SOYA LT </v>
      </c>
      <c r="B94" s="1" t="s">
        <v>169</v>
      </c>
      <c r="C94" s="1">
        <f>'Xammal Miqdar'!C94</f>
        <v>4</v>
      </c>
      <c r="D94" s="2" t="str">
        <f>IFERROR('Xammal Miqdar'!$C94*'Xammal Miqdar'!D94,"")</f>
        <v/>
      </c>
      <c r="E94" s="2" t="str">
        <f>IFERROR('Xammal Miqdar'!$C94*'Xammal Miqdar'!G94,"")</f>
        <v/>
      </c>
      <c r="F94" s="2" t="str">
        <f>IFERROR('Xammal Miqdar'!$C94*'Xammal Miqdar'!H94,"")</f>
        <v/>
      </c>
      <c r="G94" s="2">
        <f>IFERROR('Xammal Miqdar'!$C94*'Xammal Miqdar'!E94,"")</f>
        <v>0</v>
      </c>
      <c r="H94" s="2">
        <f>IFERROR('Xammal Miqdar'!$C94*'Xammal Miqdar'!F94,"")</f>
        <v>0</v>
      </c>
      <c r="I94" s="2">
        <f>IFERROR('Xammal Miqdar'!$C94*'Xammal Miqdar'!L94,"")</f>
        <v>0</v>
      </c>
      <c r="J94" s="2">
        <f>IFERROR('Xammal Miqdar'!$C94*'Xammal Miqdar'!I94,"")</f>
        <v>0</v>
      </c>
      <c r="K94" s="2">
        <f>IFERROR('Xammal Miqdar'!$C94*'Xammal Miqdar'!J94,"")</f>
        <v>0</v>
      </c>
      <c r="L94" s="2">
        <f>IFERROR('Xammal Miqdar'!$C94*'Xammal Miqdar'!K94,"")</f>
        <v>0</v>
      </c>
      <c r="M94" s="2">
        <f>IFERROR('Xammal Miqdar'!$C94*'Xammal Miqdar'!M94,"")</f>
        <v>0</v>
      </c>
      <c r="N94" s="2">
        <f>IFERROR('Xammal Miqdar'!$C94*'Xammal Miqdar'!R94,"")</f>
        <v>0</v>
      </c>
      <c r="O94" s="2">
        <f>IFERROR('Xammal Miqdar'!$C94*'Xammal Miqdar'!P94,"")</f>
        <v>0</v>
      </c>
      <c r="P94" s="2">
        <f>IFERROR('Xammal Miqdar'!$C94*'Xammal Miqdar'!Q94,"")</f>
        <v>0</v>
      </c>
      <c r="Q94" s="2">
        <f>IFERROR('Xammal Miqdar'!$C94*'Xammal Miqdar'!N94,"")</f>
        <v>0</v>
      </c>
      <c r="R94" s="2">
        <f>IFERROR('Xammal Miqdar'!$C94*'Xammal Miqdar'!O94,"")</f>
        <v>0</v>
      </c>
      <c r="S94" s="2">
        <f>IFERROR('Xammal Miqdar'!$C94*'Xammal Miqdar'!U94,"")</f>
        <v>0</v>
      </c>
      <c r="T94" s="2">
        <f>IFERROR('Xammal Miqdar'!$C94*'Xammal Miqdar'!V94,"")</f>
        <v>0</v>
      </c>
      <c r="U94" s="2">
        <f>IFERROR('Xammal Miqdar'!$C94*'Xammal Miqdar'!S94,"")</f>
        <v>0</v>
      </c>
      <c r="V94" s="2">
        <f>IFERROR('Xammal Miqdar'!$C94*'Xammal Miqdar'!T94,"")</f>
        <v>0</v>
      </c>
      <c r="W94" s="2">
        <f>IFERROR('Xammal Miqdar'!$C94*'Xammal Miqdar'!W94,"")</f>
        <v>0</v>
      </c>
      <c r="X94" s="1"/>
      <c r="Y94" s="1"/>
      <c r="Z94" s="1"/>
      <c r="AA94" s="1"/>
    </row>
    <row r="95" spans="1:27">
      <c r="A95" s="1" t="str">
        <f>'Xammal Miqdar'!A95</f>
        <v>SUD LT</v>
      </c>
      <c r="B95" s="1" t="s">
        <v>169</v>
      </c>
      <c r="C95" s="1">
        <f>'Xammal Miqdar'!C95</f>
        <v>0.64409090909090905</v>
      </c>
      <c r="D95" s="2" t="str">
        <f>IFERROR('Xammal Miqdar'!$C95*'Xammal Miqdar'!D95,"")</f>
        <v/>
      </c>
      <c r="E95" s="2" t="str">
        <f>IFERROR('Xammal Miqdar'!$C95*'Xammal Miqdar'!G95,"")</f>
        <v/>
      </c>
      <c r="F95" s="2" t="str">
        <f>IFERROR('Xammal Miqdar'!$C95*'Xammal Miqdar'!H95,"")</f>
        <v/>
      </c>
      <c r="G95" s="2">
        <f>IFERROR('Xammal Miqdar'!$C95*'Xammal Miqdar'!E95,"")</f>
        <v>0</v>
      </c>
      <c r="H95" s="2">
        <f>IFERROR('Xammal Miqdar'!$C95*'Xammal Miqdar'!F95,"")</f>
        <v>0</v>
      </c>
      <c r="I95" s="2">
        <f>IFERROR('Xammal Miqdar'!$C95*'Xammal Miqdar'!L95,"")</f>
        <v>0</v>
      </c>
      <c r="J95" s="2">
        <f>IFERROR('Xammal Miqdar'!$C95*'Xammal Miqdar'!I95,"")</f>
        <v>0</v>
      </c>
      <c r="K95" s="2">
        <f>IFERROR('Xammal Miqdar'!$C95*'Xammal Miqdar'!J95,"")</f>
        <v>0</v>
      </c>
      <c r="L95" s="2">
        <f>IFERROR('Xammal Miqdar'!$C95*'Xammal Miqdar'!K95,"")</f>
        <v>0</v>
      </c>
      <c r="M95" s="2">
        <f>IFERROR('Xammal Miqdar'!$C95*'Xammal Miqdar'!M95,"")</f>
        <v>0</v>
      </c>
      <c r="N95" s="2">
        <f>IFERROR('Xammal Miqdar'!$C95*'Xammal Miqdar'!R95,"")</f>
        <v>0</v>
      </c>
      <c r="O95" s="2">
        <f>IFERROR('Xammal Miqdar'!$C95*'Xammal Miqdar'!P95,"")</f>
        <v>0</v>
      </c>
      <c r="P95" s="2">
        <f>IFERROR('Xammal Miqdar'!$C95*'Xammal Miqdar'!Q95,"")</f>
        <v>0</v>
      </c>
      <c r="Q95" s="2">
        <f>IFERROR('Xammal Miqdar'!$C95*'Xammal Miqdar'!N95,"")</f>
        <v>0</v>
      </c>
      <c r="R95" s="2">
        <f>IFERROR('Xammal Miqdar'!$C95*'Xammal Miqdar'!O95,"")</f>
        <v>0</v>
      </c>
      <c r="S95" s="2">
        <f>IFERROR('Xammal Miqdar'!$C95*'Xammal Miqdar'!U95,"")</f>
        <v>0</v>
      </c>
      <c r="T95" s="2">
        <f>IFERROR('Xammal Miqdar'!$C95*'Xammal Miqdar'!V95,"")</f>
        <v>0</v>
      </c>
      <c r="U95" s="2">
        <f>IFERROR('Xammal Miqdar'!$C95*'Xammal Miqdar'!S95,"")</f>
        <v>0</v>
      </c>
      <c r="V95" s="2">
        <f>IFERROR('Xammal Miqdar'!$C95*'Xammal Miqdar'!T95,"")</f>
        <v>0</v>
      </c>
      <c r="W95" s="2">
        <f>IFERROR('Xammal Miqdar'!$C95*'Xammal Miqdar'!W95,"")</f>
        <v>0</v>
      </c>
      <c r="X95" s="1"/>
      <c r="Y95" s="1"/>
      <c r="Z95" s="1"/>
      <c r="AA95" s="1"/>
    </row>
    <row r="96" spans="1:27">
      <c r="A96" s="1" t="str">
        <f>'Xammal Miqdar'!A96</f>
        <v>SWEET CILI SOUS LT</v>
      </c>
      <c r="B96" s="1" t="s">
        <v>169</v>
      </c>
      <c r="C96" s="1">
        <f>'Xammal Miqdar'!C96</f>
        <v>7.5700000000000012</v>
      </c>
      <c r="D96" s="2" t="str">
        <f>IFERROR('Xammal Miqdar'!$C96*'Xammal Miqdar'!D96,"")</f>
        <v/>
      </c>
      <c r="E96" s="2" t="str">
        <f>IFERROR('Xammal Miqdar'!$C96*'Xammal Miqdar'!G96,"")</f>
        <v/>
      </c>
      <c r="F96" s="2" t="str">
        <f>IFERROR('Xammal Miqdar'!$C96*'Xammal Miqdar'!H96,"")</f>
        <v/>
      </c>
      <c r="G96" s="2">
        <f>IFERROR('Xammal Miqdar'!$C96*'Xammal Miqdar'!E96,"")</f>
        <v>0</v>
      </c>
      <c r="H96" s="2">
        <f>IFERROR('Xammal Miqdar'!$C96*'Xammal Miqdar'!F96,"")</f>
        <v>0</v>
      </c>
      <c r="I96" s="2">
        <f>IFERROR('Xammal Miqdar'!$C96*'Xammal Miqdar'!L96,"")</f>
        <v>0</v>
      </c>
      <c r="J96" s="2">
        <f>IFERROR('Xammal Miqdar'!$C96*'Xammal Miqdar'!I96,"")</f>
        <v>0</v>
      </c>
      <c r="K96" s="2">
        <f>IFERROR('Xammal Miqdar'!$C96*'Xammal Miqdar'!J96,"")</f>
        <v>0</v>
      </c>
      <c r="L96" s="2">
        <f>IFERROR('Xammal Miqdar'!$C96*'Xammal Miqdar'!K96,"")</f>
        <v>0</v>
      </c>
      <c r="M96" s="2">
        <f>IFERROR('Xammal Miqdar'!$C96*'Xammal Miqdar'!M96,"")</f>
        <v>0</v>
      </c>
      <c r="N96" s="2">
        <f>IFERROR('Xammal Miqdar'!$C96*'Xammal Miqdar'!R96,"")</f>
        <v>0</v>
      </c>
      <c r="O96" s="2">
        <f>IFERROR('Xammal Miqdar'!$C96*'Xammal Miqdar'!P96,"")</f>
        <v>0</v>
      </c>
      <c r="P96" s="2">
        <f>IFERROR('Xammal Miqdar'!$C96*'Xammal Miqdar'!Q96,"")</f>
        <v>0</v>
      </c>
      <c r="Q96" s="2">
        <f>IFERROR('Xammal Miqdar'!$C96*'Xammal Miqdar'!N96,"")</f>
        <v>0</v>
      </c>
      <c r="R96" s="2">
        <f>IFERROR('Xammal Miqdar'!$C96*'Xammal Miqdar'!O96,"")</f>
        <v>0</v>
      </c>
      <c r="S96" s="2">
        <f>IFERROR('Xammal Miqdar'!$C96*'Xammal Miqdar'!U96,"")</f>
        <v>0</v>
      </c>
      <c r="T96" s="2">
        <f>IFERROR('Xammal Miqdar'!$C96*'Xammal Miqdar'!V96,"")</f>
        <v>0</v>
      </c>
      <c r="U96" s="2">
        <f>IFERROR('Xammal Miqdar'!$C96*'Xammal Miqdar'!S96,"")</f>
        <v>0</v>
      </c>
      <c r="V96" s="2">
        <f>IFERROR('Xammal Miqdar'!$C96*'Xammal Miqdar'!T96,"")</f>
        <v>0</v>
      </c>
      <c r="W96" s="2">
        <f>IFERROR('Xammal Miqdar'!$C96*'Xammal Miqdar'!W96,"")</f>
        <v>0</v>
      </c>
      <c r="X96" s="1"/>
      <c r="Y96" s="1"/>
      <c r="Z96" s="1"/>
      <c r="AA96" s="1"/>
    </row>
    <row r="97" spans="1:27">
      <c r="A97" s="1" t="str">
        <f>'Xammal Miqdar'!A97</f>
        <v xml:space="preserve">TABASCO SOUS KG </v>
      </c>
      <c r="B97" s="1" t="s">
        <v>167</v>
      </c>
      <c r="C97" s="1">
        <f>'Xammal Miqdar'!C97</f>
        <v>73.680000000000007</v>
      </c>
      <c r="D97" s="2" t="str">
        <f>IFERROR('Xammal Miqdar'!$C97*'Xammal Miqdar'!D97,"")</f>
        <v/>
      </c>
      <c r="E97" s="2" t="str">
        <f>IFERROR('Xammal Miqdar'!$C97*'Xammal Miqdar'!G97,"")</f>
        <v/>
      </c>
      <c r="F97" s="2" t="str">
        <f>IFERROR('Xammal Miqdar'!$C97*'Xammal Miqdar'!H97,"")</f>
        <v/>
      </c>
      <c r="G97" s="2">
        <f>IFERROR('Xammal Miqdar'!$C97*'Xammal Miqdar'!E97,"")</f>
        <v>0</v>
      </c>
      <c r="H97" s="2">
        <f>IFERROR('Xammal Miqdar'!$C97*'Xammal Miqdar'!F97,"")</f>
        <v>0</v>
      </c>
      <c r="I97" s="2">
        <f>IFERROR('Xammal Miqdar'!$C97*'Xammal Miqdar'!L97,"")</f>
        <v>0</v>
      </c>
      <c r="J97" s="2">
        <f>IFERROR('Xammal Miqdar'!$C97*'Xammal Miqdar'!I97,"")</f>
        <v>0</v>
      </c>
      <c r="K97" s="2">
        <f>IFERROR('Xammal Miqdar'!$C97*'Xammal Miqdar'!J97,"")</f>
        <v>0</v>
      </c>
      <c r="L97" s="2">
        <f>IFERROR('Xammal Miqdar'!$C97*'Xammal Miqdar'!K97,"")</f>
        <v>0</v>
      </c>
      <c r="M97" s="2">
        <f>IFERROR('Xammal Miqdar'!$C97*'Xammal Miqdar'!M97,"")</f>
        <v>0</v>
      </c>
      <c r="N97" s="2">
        <f>IFERROR('Xammal Miqdar'!$C97*'Xammal Miqdar'!R97,"")</f>
        <v>0</v>
      </c>
      <c r="O97" s="2">
        <f>IFERROR('Xammal Miqdar'!$C97*'Xammal Miqdar'!P97,"")</f>
        <v>0</v>
      </c>
      <c r="P97" s="2">
        <f>IFERROR('Xammal Miqdar'!$C97*'Xammal Miqdar'!Q97,"")</f>
        <v>0</v>
      </c>
      <c r="Q97" s="2">
        <f>IFERROR('Xammal Miqdar'!$C97*'Xammal Miqdar'!N97,"")</f>
        <v>0</v>
      </c>
      <c r="R97" s="2">
        <f>IFERROR('Xammal Miqdar'!$C97*'Xammal Miqdar'!O97,"")</f>
        <v>0</v>
      </c>
      <c r="S97" s="2">
        <f>IFERROR('Xammal Miqdar'!$C97*'Xammal Miqdar'!U97,"")</f>
        <v>0</v>
      </c>
      <c r="T97" s="2">
        <f>IFERROR('Xammal Miqdar'!$C97*'Xammal Miqdar'!V97,"")</f>
        <v>0</v>
      </c>
      <c r="U97" s="2">
        <f>IFERROR('Xammal Miqdar'!$C97*'Xammal Miqdar'!S97,"")</f>
        <v>0</v>
      </c>
      <c r="V97" s="2">
        <f>IFERROR('Xammal Miqdar'!$C97*'Xammal Miqdar'!T97,"")</f>
        <v>0</v>
      </c>
      <c r="W97" s="2">
        <f>IFERROR('Xammal Miqdar'!$C97*'Xammal Miqdar'!W97,"")</f>
        <v>0</v>
      </c>
      <c r="X97" s="1"/>
      <c r="Y97" s="1"/>
      <c r="Z97" s="1"/>
      <c r="AA97" s="1"/>
    </row>
    <row r="98" spans="1:27">
      <c r="A98" s="1" t="str">
        <f>'Xammal Miqdar'!A98</f>
        <v xml:space="preserve">TAHIN KG </v>
      </c>
      <c r="B98" s="1" t="s">
        <v>167</v>
      </c>
      <c r="C98" s="1">
        <f>'Xammal Miqdar'!C98</f>
        <v>19.75</v>
      </c>
      <c r="D98" s="2" t="str">
        <f>IFERROR('Xammal Miqdar'!$C98*'Xammal Miqdar'!D98,"")</f>
        <v/>
      </c>
      <c r="E98" s="2" t="str">
        <f>IFERROR('Xammal Miqdar'!$C98*'Xammal Miqdar'!G98,"")</f>
        <v/>
      </c>
      <c r="F98" s="2" t="str">
        <f>IFERROR('Xammal Miqdar'!$C98*'Xammal Miqdar'!H98,"")</f>
        <v/>
      </c>
      <c r="G98" s="2">
        <f>IFERROR('Xammal Miqdar'!$C98*'Xammal Miqdar'!E98,"")</f>
        <v>0</v>
      </c>
      <c r="H98" s="2">
        <f>IFERROR('Xammal Miqdar'!$C98*'Xammal Miqdar'!F98,"")</f>
        <v>0</v>
      </c>
      <c r="I98" s="2">
        <f>IFERROR('Xammal Miqdar'!$C98*'Xammal Miqdar'!L98,"")</f>
        <v>0</v>
      </c>
      <c r="J98" s="2">
        <f>IFERROR('Xammal Miqdar'!$C98*'Xammal Miqdar'!I98,"")</f>
        <v>0</v>
      </c>
      <c r="K98" s="2">
        <f>IFERROR('Xammal Miqdar'!$C98*'Xammal Miqdar'!J98,"")</f>
        <v>0</v>
      </c>
      <c r="L98" s="2">
        <f>IFERROR('Xammal Miqdar'!$C98*'Xammal Miqdar'!K98,"")</f>
        <v>0</v>
      </c>
      <c r="M98" s="2">
        <f>IFERROR('Xammal Miqdar'!$C98*'Xammal Miqdar'!M98,"")</f>
        <v>0</v>
      </c>
      <c r="N98" s="2">
        <f>IFERROR('Xammal Miqdar'!$C98*'Xammal Miqdar'!R98,"")</f>
        <v>0</v>
      </c>
      <c r="O98" s="2">
        <f>IFERROR('Xammal Miqdar'!$C98*'Xammal Miqdar'!P98,"")</f>
        <v>0</v>
      </c>
      <c r="P98" s="2">
        <f>IFERROR('Xammal Miqdar'!$C98*'Xammal Miqdar'!Q98,"")</f>
        <v>0</v>
      </c>
      <c r="Q98" s="2">
        <f>IFERROR('Xammal Miqdar'!$C98*'Xammal Miqdar'!N98,"")</f>
        <v>0</v>
      </c>
      <c r="R98" s="2">
        <f>IFERROR('Xammal Miqdar'!$C98*'Xammal Miqdar'!O98,"")</f>
        <v>0</v>
      </c>
      <c r="S98" s="2">
        <f>IFERROR('Xammal Miqdar'!$C98*'Xammal Miqdar'!U98,"")</f>
        <v>0</v>
      </c>
      <c r="T98" s="2">
        <f>IFERROR('Xammal Miqdar'!$C98*'Xammal Miqdar'!V98,"")</f>
        <v>0</v>
      </c>
      <c r="U98" s="2">
        <f>IFERROR('Xammal Miqdar'!$C98*'Xammal Miqdar'!S98,"")</f>
        <v>0</v>
      </c>
      <c r="V98" s="2">
        <f>IFERROR('Xammal Miqdar'!$C98*'Xammal Miqdar'!T98,"")</f>
        <v>0</v>
      </c>
      <c r="W98" s="2">
        <f>IFERROR('Xammal Miqdar'!$C98*'Xammal Miqdar'!W98,"")</f>
        <v>0</v>
      </c>
      <c r="X98" s="1"/>
      <c r="Y98" s="1"/>
      <c r="Z98" s="1"/>
      <c r="AA98" s="1"/>
    </row>
    <row r="99" spans="1:27">
      <c r="A99" s="1" t="str">
        <f>'Xammal Miqdar'!A99</f>
        <v xml:space="preserve">TOMAT PASTASI KG </v>
      </c>
      <c r="B99" s="1" t="s">
        <v>167</v>
      </c>
      <c r="C99" s="1">
        <f>'Xammal Miqdar'!C99</f>
        <v>4</v>
      </c>
      <c r="D99" s="2" t="str">
        <f>IFERROR('Xammal Miqdar'!$C99*'Xammal Miqdar'!D99,"")</f>
        <v/>
      </c>
      <c r="E99" s="2" t="str">
        <f>IFERROR('Xammal Miqdar'!$C99*'Xammal Miqdar'!G99,"")</f>
        <v/>
      </c>
      <c r="F99" s="2" t="str">
        <f>IFERROR('Xammal Miqdar'!$C99*'Xammal Miqdar'!H99,"")</f>
        <v/>
      </c>
      <c r="G99" s="2">
        <f>IFERROR('Xammal Miqdar'!$C99*'Xammal Miqdar'!E99,"")</f>
        <v>0</v>
      </c>
      <c r="H99" s="2">
        <f>IFERROR('Xammal Miqdar'!$C99*'Xammal Miqdar'!F99,"")</f>
        <v>0</v>
      </c>
      <c r="I99" s="2">
        <f>IFERROR('Xammal Miqdar'!$C99*'Xammal Miqdar'!L99,"")</f>
        <v>0</v>
      </c>
      <c r="J99" s="2">
        <f>IFERROR('Xammal Miqdar'!$C99*'Xammal Miqdar'!I99,"")</f>
        <v>0</v>
      </c>
      <c r="K99" s="2">
        <f>IFERROR('Xammal Miqdar'!$C99*'Xammal Miqdar'!J99,"")</f>
        <v>0</v>
      </c>
      <c r="L99" s="2">
        <f>IFERROR('Xammal Miqdar'!$C99*'Xammal Miqdar'!K99,"")</f>
        <v>0</v>
      </c>
      <c r="M99" s="2">
        <f>IFERROR('Xammal Miqdar'!$C99*'Xammal Miqdar'!M99,"")</f>
        <v>0</v>
      </c>
      <c r="N99" s="2">
        <f>IFERROR('Xammal Miqdar'!$C99*'Xammal Miqdar'!R99,"")</f>
        <v>0</v>
      </c>
      <c r="O99" s="2">
        <f>IFERROR('Xammal Miqdar'!$C99*'Xammal Miqdar'!P99,"")</f>
        <v>0</v>
      </c>
      <c r="P99" s="2">
        <f>IFERROR('Xammal Miqdar'!$C99*'Xammal Miqdar'!Q99,"")</f>
        <v>0</v>
      </c>
      <c r="Q99" s="2">
        <f>IFERROR('Xammal Miqdar'!$C99*'Xammal Miqdar'!N99,"")</f>
        <v>0</v>
      </c>
      <c r="R99" s="2">
        <f>IFERROR('Xammal Miqdar'!$C99*'Xammal Miqdar'!O99,"")</f>
        <v>0</v>
      </c>
      <c r="S99" s="2">
        <f>IFERROR('Xammal Miqdar'!$C99*'Xammal Miqdar'!U99,"")</f>
        <v>0</v>
      </c>
      <c r="T99" s="2">
        <f>IFERROR('Xammal Miqdar'!$C99*'Xammal Miqdar'!V99,"")</f>
        <v>0</v>
      </c>
      <c r="U99" s="2">
        <f>IFERROR('Xammal Miqdar'!$C99*'Xammal Miqdar'!S99,"")</f>
        <v>0</v>
      </c>
      <c r="V99" s="2">
        <f>IFERROR('Xammal Miqdar'!$C99*'Xammal Miqdar'!T99,"")</f>
        <v>0</v>
      </c>
      <c r="W99" s="2">
        <f>IFERROR('Xammal Miqdar'!$C99*'Xammal Miqdar'!W99,"")</f>
        <v>0</v>
      </c>
      <c r="X99" s="1"/>
      <c r="Y99" s="1"/>
      <c r="Z99" s="1"/>
      <c r="AA99" s="1"/>
    </row>
    <row r="100" spans="1:27">
      <c r="A100" s="1" t="str">
        <f>'Xammal Miqdar'!A100</f>
        <v xml:space="preserve">TOMAT PILET( SOYULMUS POMIDOR) KG </v>
      </c>
      <c r="B100" s="1" t="s">
        <v>167</v>
      </c>
      <c r="C100" s="1">
        <f>'Xammal Miqdar'!C100</f>
        <v>2.6</v>
      </c>
      <c r="D100" s="2" t="str">
        <f>IFERROR('Xammal Miqdar'!$C100*'Xammal Miqdar'!D100,"")</f>
        <v/>
      </c>
      <c r="E100" s="2" t="str">
        <f>IFERROR('Xammal Miqdar'!$C100*'Xammal Miqdar'!G100,"")</f>
        <v/>
      </c>
      <c r="F100" s="2" t="str">
        <f>IFERROR('Xammal Miqdar'!$C100*'Xammal Miqdar'!H100,"")</f>
        <v/>
      </c>
      <c r="G100" s="2">
        <f>IFERROR('Xammal Miqdar'!$C100*'Xammal Miqdar'!E100,"")</f>
        <v>0</v>
      </c>
      <c r="H100" s="2">
        <f>IFERROR('Xammal Miqdar'!$C100*'Xammal Miqdar'!F100,"")</f>
        <v>0</v>
      </c>
      <c r="I100" s="2">
        <f>IFERROR('Xammal Miqdar'!$C100*'Xammal Miqdar'!L100,"")</f>
        <v>0</v>
      </c>
      <c r="J100" s="2">
        <f>IFERROR('Xammal Miqdar'!$C100*'Xammal Miqdar'!I100,"")</f>
        <v>0</v>
      </c>
      <c r="K100" s="2">
        <f>IFERROR('Xammal Miqdar'!$C100*'Xammal Miqdar'!J100,"")</f>
        <v>0</v>
      </c>
      <c r="L100" s="2">
        <f>IFERROR('Xammal Miqdar'!$C100*'Xammal Miqdar'!K100,"")</f>
        <v>0</v>
      </c>
      <c r="M100" s="2">
        <f>IFERROR('Xammal Miqdar'!$C100*'Xammal Miqdar'!M100,"")</f>
        <v>0</v>
      </c>
      <c r="N100" s="2">
        <f>IFERROR('Xammal Miqdar'!$C100*'Xammal Miqdar'!R100,"")</f>
        <v>0</v>
      </c>
      <c r="O100" s="2">
        <f>IFERROR('Xammal Miqdar'!$C100*'Xammal Miqdar'!P100,"")</f>
        <v>0.13</v>
      </c>
      <c r="P100" s="2">
        <f>IFERROR('Xammal Miqdar'!$C100*'Xammal Miqdar'!Q100,"")</f>
        <v>0</v>
      </c>
      <c r="Q100" s="2">
        <f>IFERROR('Xammal Miqdar'!$C100*'Xammal Miqdar'!N100,"")</f>
        <v>0</v>
      </c>
      <c r="R100" s="2">
        <f>IFERROR('Xammal Miqdar'!$C100*'Xammal Miqdar'!O100,"")</f>
        <v>0</v>
      </c>
      <c r="S100" s="2">
        <f>IFERROR('Xammal Miqdar'!$C100*'Xammal Miqdar'!U100,"")</f>
        <v>0</v>
      </c>
      <c r="T100" s="2">
        <f>IFERROR('Xammal Miqdar'!$C100*'Xammal Miqdar'!V100,"")</f>
        <v>0</v>
      </c>
      <c r="U100" s="2">
        <f>IFERROR('Xammal Miqdar'!$C100*'Xammal Miqdar'!S100,"")</f>
        <v>0</v>
      </c>
      <c r="V100" s="2">
        <f>IFERROR('Xammal Miqdar'!$C100*'Xammal Miqdar'!T100,"")</f>
        <v>0</v>
      </c>
      <c r="W100" s="2">
        <f>IFERROR('Xammal Miqdar'!$C100*'Xammal Miqdar'!W100,"")</f>
        <v>0</v>
      </c>
      <c r="X100" s="1"/>
      <c r="Y100" s="1"/>
      <c r="Z100" s="1"/>
      <c r="AA100" s="1"/>
    </row>
    <row r="101" spans="1:27">
      <c r="A101" s="1" t="str">
        <f>'Xammal Miqdar'!A101</f>
        <v xml:space="preserve">TOYUQ FILE (ACIQ) KG </v>
      </c>
      <c r="B101" s="1" t="s">
        <v>167</v>
      </c>
      <c r="C101" s="1">
        <f>'Xammal Miqdar'!C101</f>
        <v>6</v>
      </c>
      <c r="D101" s="2" t="str">
        <f>IFERROR('Xammal Miqdar'!$C101*'Xammal Miqdar'!D101,"")</f>
        <v/>
      </c>
      <c r="E101" s="2" t="str">
        <f>IFERROR('Xammal Miqdar'!$C101*'Xammal Miqdar'!G101,"")</f>
        <v/>
      </c>
      <c r="F101" s="2">
        <f>IFERROR('Xammal Miqdar'!$C101*'Xammal Miqdar'!H101,"")</f>
        <v>0.78</v>
      </c>
      <c r="G101" s="2">
        <f>IFERROR('Xammal Miqdar'!$C101*'Xammal Miqdar'!E101,"")</f>
        <v>0</v>
      </c>
      <c r="H101" s="2">
        <f>IFERROR('Xammal Miqdar'!$C101*'Xammal Miqdar'!F101,"")</f>
        <v>0</v>
      </c>
      <c r="I101" s="2">
        <f>IFERROR('Xammal Miqdar'!$C101*'Xammal Miqdar'!L101,"")</f>
        <v>0</v>
      </c>
      <c r="J101" s="2">
        <f>IFERROR('Xammal Miqdar'!$C101*'Xammal Miqdar'!I101,"")</f>
        <v>0.48</v>
      </c>
      <c r="K101" s="2">
        <f>IFERROR('Xammal Miqdar'!$C101*'Xammal Miqdar'!J101,"")</f>
        <v>0.48</v>
      </c>
      <c r="L101" s="2">
        <f>IFERROR('Xammal Miqdar'!$C101*'Xammal Miqdar'!K101,"")</f>
        <v>0</v>
      </c>
      <c r="M101" s="2">
        <f>IFERROR('Xammal Miqdar'!$C101*'Xammal Miqdar'!M101,"")</f>
        <v>0</v>
      </c>
      <c r="N101" s="2">
        <f>IFERROR('Xammal Miqdar'!$C101*'Xammal Miqdar'!R101,"")</f>
        <v>0.89999999999999991</v>
      </c>
      <c r="O101" s="2">
        <f>IFERROR('Xammal Miqdar'!$C101*'Xammal Miqdar'!P101,"")</f>
        <v>0.89999999999999991</v>
      </c>
      <c r="P101" s="2">
        <f>IFERROR('Xammal Miqdar'!$C101*'Xammal Miqdar'!Q101,"")</f>
        <v>0.89999999999999991</v>
      </c>
      <c r="Q101" s="2">
        <f>IFERROR('Xammal Miqdar'!$C101*'Xammal Miqdar'!N101,"")</f>
        <v>0</v>
      </c>
      <c r="R101" s="2">
        <f>IFERROR('Xammal Miqdar'!$C101*'Xammal Miqdar'!O101,"")</f>
        <v>0.89999999999999991</v>
      </c>
      <c r="S101" s="2">
        <f>IFERROR('Xammal Miqdar'!$C101*'Xammal Miqdar'!U101,"")</f>
        <v>0</v>
      </c>
      <c r="T101" s="2">
        <f>IFERROR('Xammal Miqdar'!$C101*'Xammal Miqdar'!V101,"")</f>
        <v>0</v>
      </c>
      <c r="U101" s="2">
        <f>IFERROR('Xammal Miqdar'!$C101*'Xammal Miqdar'!S101,"")</f>
        <v>0</v>
      </c>
      <c r="V101" s="2">
        <f>IFERROR('Xammal Miqdar'!$C101*'Xammal Miqdar'!T101,"")</f>
        <v>0</v>
      </c>
      <c r="W101" s="2">
        <f>IFERROR('Xammal Miqdar'!$C101*'Xammal Miqdar'!W101,"")</f>
        <v>0</v>
      </c>
      <c r="X101" s="1"/>
      <c r="Y101" s="1"/>
      <c r="Z101" s="1"/>
      <c r="AA101" s="1"/>
    </row>
    <row r="102" spans="1:27">
      <c r="A102" s="1" t="str">
        <f>'Xammal Miqdar'!A102</f>
        <v xml:space="preserve">TOYUQ TEZE  PAKET KG </v>
      </c>
      <c r="B102" s="1" t="s">
        <v>167</v>
      </c>
      <c r="C102" s="1">
        <f>'Xammal Miqdar'!C102</f>
        <v>3.9899999999999998</v>
      </c>
      <c r="D102" s="2" t="str">
        <f>IFERROR('Xammal Miqdar'!$C102*'Xammal Miqdar'!D102,"")</f>
        <v/>
      </c>
      <c r="E102" s="2" t="str">
        <f>IFERROR('Xammal Miqdar'!$C102*'Xammal Miqdar'!G102,"")</f>
        <v/>
      </c>
      <c r="F102" s="2" t="str">
        <f>IFERROR('Xammal Miqdar'!$C102*'Xammal Miqdar'!H102,"")</f>
        <v/>
      </c>
      <c r="G102" s="2">
        <f>IFERROR('Xammal Miqdar'!$C102*'Xammal Miqdar'!E102,"")</f>
        <v>0</v>
      </c>
      <c r="H102" s="2">
        <f>IFERROR('Xammal Miqdar'!$C102*'Xammal Miqdar'!F102,"")</f>
        <v>0</v>
      </c>
      <c r="I102" s="2">
        <f>IFERROR('Xammal Miqdar'!$C102*'Xammal Miqdar'!L102,"")</f>
        <v>0</v>
      </c>
      <c r="J102" s="2">
        <f>IFERROR('Xammal Miqdar'!$C102*'Xammal Miqdar'!I102,"")</f>
        <v>0</v>
      </c>
      <c r="K102" s="2">
        <f>IFERROR('Xammal Miqdar'!$C102*'Xammal Miqdar'!J102,"")</f>
        <v>0</v>
      </c>
      <c r="L102" s="2">
        <f>IFERROR('Xammal Miqdar'!$C102*'Xammal Miqdar'!K102,"")</f>
        <v>0</v>
      </c>
      <c r="M102" s="2">
        <f>IFERROR('Xammal Miqdar'!$C102*'Xammal Miqdar'!M102,"")</f>
        <v>0</v>
      </c>
      <c r="N102" s="2">
        <f>IFERROR('Xammal Miqdar'!$C102*'Xammal Miqdar'!R102,"")</f>
        <v>0</v>
      </c>
      <c r="O102" s="2">
        <f>IFERROR('Xammal Miqdar'!$C102*'Xammal Miqdar'!P102,"")</f>
        <v>0</v>
      </c>
      <c r="P102" s="2">
        <f>IFERROR('Xammal Miqdar'!$C102*'Xammal Miqdar'!Q102,"")</f>
        <v>0</v>
      </c>
      <c r="Q102" s="2">
        <f>IFERROR('Xammal Miqdar'!$C102*'Xammal Miqdar'!N102,"")</f>
        <v>1.9949999999999999</v>
      </c>
      <c r="R102" s="2">
        <f>IFERROR('Xammal Miqdar'!$C102*'Xammal Miqdar'!O102,"")</f>
        <v>0</v>
      </c>
      <c r="S102" s="2">
        <f>IFERROR('Xammal Miqdar'!$C102*'Xammal Miqdar'!U102,"")</f>
        <v>0</v>
      </c>
      <c r="T102" s="2">
        <f>IFERROR('Xammal Miqdar'!$C102*'Xammal Miqdar'!V102,"")</f>
        <v>3.9899999999999998</v>
      </c>
      <c r="U102" s="2">
        <f>IFERROR('Xammal Miqdar'!$C102*'Xammal Miqdar'!S102,"")</f>
        <v>0</v>
      </c>
      <c r="V102" s="2">
        <f>IFERROR('Xammal Miqdar'!$C102*'Xammal Miqdar'!T102,"")</f>
        <v>0</v>
      </c>
      <c r="W102" s="2">
        <f>IFERROR('Xammal Miqdar'!$C102*'Xammal Miqdar'!W102,"")</f>
        <v>0</v>
      </c>
      <c r="X102" s="1"/>
      <c r="Y102" s="1"/>
      <c r="Z102" s="1"/>
      <c r="AA102" s="1"/>
    </row>
    <row r="103" spans="1:27">
      <c r="A103" s="1" t="str">
        <f>'Xammal Miqdar'!A103</f>
        <v xml:space="preserve">TUNA BALIGI KONSERVA KG  </v>
      </c>
      <c r="B103" s="1" t="s">
        <v>167</v>
      </c>
      <c r="C103" s="1">
        <f>'Xammal Miqdar'!C103</f>
        <v>21.34</v>
      </c>
      <c r="D103" s="2" t="str">
        <f>IFERROR('Xammal Miqdar'!$C103*'Xammal Miqdar'!D103,"")</f>
        <v/>
      </c>
      <c r="E103" s="2" t="str">
        <f>IFERROR('Xammal Miqdar'!$C103*'Xammal Miqdar'!G103,"")</f>
        <v/>
      </c>
      <c r="F103" s="2" t="str">
        <f>IFERROR('Xammal Miqdar'!$C103*'Xammal Miqdar'!H103,"")</f>
        <v/>
      </c>
      <c r="G103" s="2">
        <f>IFERROR('Xammal Miqdar'!$C103*'Xammal Miqdar'!E103,"")</f>
        <v>0.85360000000000003</v>
      </c>
      <c r="H103" s="2">
        <f>IFERROR('Xammal Miqdar'!$C103*'Xammal Miqdar'!F103,"")</f>
        <v>0</v>
      </c>
      <c r="I103" s="2">
        <f>IFERROR('Xammal Miqdar'!$C103*'Xammal Miqdar'!L103,"")</f>
        <v>0</v>
      </c>
      <c r="J103" s="2">
        <f>IFERROR('Xammal Miqdar'!$C103*'Xammal Miqdar'!I103,"")</f>
        <v>0</v>
      </c>
      <c r="K103" s="2">
        <f>IFERROR('Xammal Miqdar'!$C103*'Xammal Miqdar'!J103,"")</f>
        <v>0</v>
      </c>
      <c r="L103" s="2">
        <f>IFERROR('Xammal Miqdar'!$C103*'Xammal Miqdar'!K103,"")</f>
        <v>0</v>
      </c>
      <c r="M103" s="2">
        <f>IFERROR('Xammal Miqdar'!$C103*'Xammal Miqdar'!M103,"")</f>
        <v>0</v>
      </c>
      <c r="N103" s="2">
        <f>IFERROR('Xammal Miqdar'!$C103*'Xammal Miqdar'!R103,"")</f>
        <v>0</v>
      </c>
      <c r="O103" s="2">
        <f>IFERROR('Xammal Miqdar'!$C103*'Xammal Miqdar'!P103,"")</f>
        <v>0</v>
      </c>
      <c r="P103" s="2">
        <f>IFERROR('Xammal Miqdar'!$C103*'Xammal Miqdar'!Q103,"")</f>
        <v>0</v>
      </c>
      <c r="Q103" s="2">
        <f>IFERROR('Xammal Miqdar'!$C103*'Xammal Miqdar'!N103,"")</f>
        <v>0</v>
      </c>
      <c r="R103" s="2">
        <f>IFERROR('Xammal Miqdar'!$C103*'Xammal Miqdar'!O103,"")</f>
        <v>0</v>
      </c>
      <c r="S103" s="2">
        <f>IFERROR('Xammal Miqdar'!$C103*'Xammal Miqdar'!U103,"")</f>
        <v>0</v>
      </c>
      <c r="T103" s="2">
        <f>IFERROR('Xammal Miqdar'!$C103*'Xammal Miqdar'!V103,"")</f>
        <v>0</v>
      </c>
      <c r="U103" s="2">
        <f>IFERROR('Xammal Miqdar'!$C103*'Xammal Miqdar'!S103,"")</f>
        <v>0</v>
      </c>
      <c r="V103" s="2">
        <f>IFERROR('Xammal Miqdar'!$C103*'Xammal Miqdar'!T103,"")</f>
        <v>0</v>
      </c>
      <c r="W103" s="2">
        <f>IFERROR('Xammal Miqdar'!$C103*'Xammal Miqdar'!W103,"")</f>
        <v>0</v>
      </c>
      <c r="X103" s="1"/>
      <c r="Y103" s="1"/>
      <c r="Z103" s="1"/>
      <c r="AA103" s="1"/>
    </row>
    <row r="104" spans="1:27">
      <c r="A104" s="1" t="str">
        <f>'Xammal Miqdar'!A104</f>
        <v>UN  ( DOYMAQ) KG</v>
      </c>
      <c r="B104" s="1" t="s">
        <v>167</v>
      </c>
      <c r="C104" s="1">
        <f>'Xammal Miqdar'!C104</f>
        <v>0.6</v>
      </c>
      <c r="D104" s="2" t="str">
        <f>IFERROR('Xammal Miqdar'!$C104*'Xammal Miqdar'!D104,"")</f>
        <v/>
      </c>
      <c r="E104" s="2" t="str">
        <f>IFERROR('Xammal Miqdar'!$C104*'Xammal Miqdar'!G104,"")</f>
        <v/>
      </c>
      <c r="F104" s="2" t="str">
        <f>IFERROR('Xammal Miqdar'!$C104*'Xammal Miqdar'!H104,"")</f>
        <v/>
      </c>
      <c r="G104" s="2">
        <f>IFERROR('Xammal Miqdar'!$C104*'Xammal Miqdar'!E104,"")</f>
        <v>0</v>
      </c>
      <c r="H104" s="2">
        <f>IFERROR('Xammal Miqdar'!$C104*'Xammal Miqdar'!F104,"")</f>
        <v>0</v>
      </c>
      <c r="I104" s="2">
        <f>IFERROR('Xammal Miqdar'!$C104*'Xammal Miqdar'!L104,"")</f>
        <v>0</v>
      </c>
      <c r="J104" s="2">
        <f>IFERROR('Xammal Miqdar'!$C104*'Xammal Miqdar'!I104,"")</f>
        <v>0</v>
      </c>
      <c r="K104" s="2">
        <f>IFERROR('Xammal Miqdar'!$C104*'Xammal Miqdar'!J104,"")</f>
        <v>0</v>
      </c>
      <c r="L104" s="2">
        <f>IFERROR('Xammal Miqdar'!$C104*'Xammal Miqdar'!K104,"")</f>
        <v>0</v>
      </c>
      <c r="M104" s="2">
        <f>IFERROR('Xammal Miqdar'!$C104*'Xammal Miqdar'!M104,"")</f>
        <v>0</v>
      </c>
      <c r="N104" s="2">
        <f>IFERROR('Xammal Miqdar'!$C104*'Xammal Miqdar'!R104,"")</f>
        <v>6.0000000000000001E-3</v>
      </c>
      <c r="O104" s="2">
        <f>IFERROR('Xammal Miqdar'!$C104*'Xammal Miqdar'!P104,"")</f>
        <v>6.0000000000000001E-3</v>
      </c>
      <c r="P104" s="2">
        <f>IFERROR('Xammal Miqdar'!$C104*'Xammal Miqdar'!Q104,"")</f>
        <v>6.0000000000000001E-3</v>
      </c>
      <c r="Q104" s="2">
        <f>IFERROR('Xammal Miqdar'!$C104*'Xammal Miqdar'!N104,"")</f>
        <v>6.0000000000000001E-3</v>
      </c>
      <c r="R104" s="2">
        <f>IFERROR('Xammal Miqdar'!$C104*'Xammal Miqdar'!O104,"")</f>
        <v>6.0000000000000001E-3</v>
      </c>
      <c r="S104" s="2">
        <f>IFERROR('Xammal Miqdar'!$C104*'Xammal Miqdar'!U104,"")</f>
        <v>0</v>
      </c>
      <c r="T104" s="2">
        <f>IFERROR('Xammal Miqdar'!$C104*'Xammal Miqdar'!V104,"")</f>
        <v>0</v>
      </c>
      <c r="U104" s="2">
        <f>IFERROR('Xammal Miqdar'!$C104*'Xammal Miqdar'!S104,"")</f>
        <v>6.0000000000000001E-3</v>
      </c>
      <c r="V104" s="2">
        <f>IFERROR('Xammal Miqdar'!$C104*'Xammal Miqdar'!T104,"")</f>
        <v>6.0000000000000001E-3</v>
      </c>
      <c r="W104" s="2">
        <f>IFERROR('Xammal Miqdar'!$C104*'Xammal Miqdar'!W104,"")</f>
        <v>6.0000000000000001E-3</v>
      </c>
      <c r="X104" s="1"/>
      <c r="Y104" s="1"/>
      <c r="Z104" s="1"/>
      <c r="AA104" s="1"/>
    </row>
    <row r="105" spans="1:27">
      <c r="A105" s="1" t="str">
        <f>'Xammal Miqdar'!A105</f>
        <v xml:space="preserve">VORCHESTER SOUS L </v>
      </c>
      <c r="B105" s="1" t="s">
        <v>169</v>
      </c>
      <c r="C105" s="1">
        <f>'Xammal Miqdar'!C105</f>
        <v>3.8433333333333333</v>
      </c>
      <c r="D105" s="2" t="str">
        <f>IFERROR('Xammal Miqdar'!$C105*'Xammal Miqdar'!D105,"")</f>
        <v/>
      </c>
      <c r="E105" s="2" t="str">
        <f>IFERROR('Xammal Miqdar'!$C105*'Xammal Miqdar'!G105,"")</f>
        <v/>
      </c>
      <c r="F105" s="2">
        <f>IFERROR('Xammal Miqdar'!$C105*'Xammal Miqdar'!H105,"")</f>
        <v>1.3259499999999999E-2</v>
      </c>
      <c r="G105" s="2">
        <f>IFERROR('Xammal Miqdar'!$C105*'Xammal Miqdar'!E105,"")</f>
        <v>0</v>
      </c>
      <c r="H105" s="2">
        <f>IFERROR('Xammal Miqdar'!$C105*'Xammal Miqdar'!F105,"")</f>
        <v>0</v>
      </c>
      <c r="I105" s="2">
        <f>IFERROR('Xammal Miqdar'!$C105*'Xammal Miqdar'!L105,"")</f>
        <v>0</v>
      </c>
      <c r="J105" s="2">
        <f>IFERROR('Xammal Miqdar'!$C105*'Xammal Miqdar'!I105,"")</f>
        <v>0</v>
      </c>
      <c r="K105" s="2">
        <f>IFERROR('Xammal Miqdar'!$C105*'Xammal Miqdar'!J105,"")</f>
        <v>0</v>
      </c>
      <c r="L105" s="2">
        <f>IFERROR('Xammal Miqdar'!$C105*'Xammal Miqdar'!K105,"")</f>
        <v>0</v>
      </c>
      <c r="M105" s="2">
        <f>IFERROR('Xammal Miqdar'!$C105*'Xammal Miqdar'!M105,"")</f>
        <v>0</v>
      </c>
      <c r="N105" s="2">
        <f>IFERROR('Xammal Miqdar'!$C105*'Xammal Miqdar'!R105,"")</f>
        <v>0</v>
      </c>
      <c r="O105" s="2">
        <f>IFERROR('Xammal Miqdar'!$C105*'Xammal Miqdar'!P105,"")</f>
        <v>0</v>
      </c>
      <c r="P105" s="2">
        <f>IFERROR('Xammal Miqdar'!$C105*'Xammal Miqdar'!Q105,"")</f>
        <v>0</v>
      </c>
      <c r="Q105" s="2">
        <f>IFERROR('Xammal Miqdar'!$C105*'Xammal Miqdar'!N105,"")</f>
        <v>0</v>
      </c>
      <c r="R105" s="2">
        <f>IFERROR('Xammal Miqdar'!$C105*'Xammal Miqdar'!O105,"")</f>
        <v>0</v>
      </c>
      <c r="S105" s="2">
        <f>IFERROR('Xammal Miqdar'!$C105*'Xammal Miqdar'!U105,"")</f>
        <v>0</v>
      </c>
      <c r="T105" s="2">
        <f>IFERROR('Xammal Miqdar'!$C105*'Xammal Miqdar'!V105,"")</f>
        <v>0</v>
      </c>
      <c r="U105" s="2">
        <f>IFERROR('Xammal Miqdar'!$C105*'Xammal Miqdar'!S105,"")</f>
        <v>0</v>
      </c>
      <c r="V105" s="2">
        <f>IFERROR('Xammal Miqdar'!$C105*'Xammal Miqdar'!T105,"")</f>
        <v>0</v>
      </c>
      <c r="W105" s="2">
        <f>IFERROR('Xammal Miqdar'!$C105*'Xammal Miqdar'!W105,"")</f>
        <v>0</v>
      </c>
      <c r="X105" s="1"/>
      <c r="Y105" s="1"/>
      <c r="Z105" s="1"/>
      <c r="AA105" s="1"/>
    </row>
    <row r="106" spans="1:27">
      <c r="A106" s="1" t="str">
        <f>'Xammal Miqdar'!A106</f>
        <v xml:space="preserve">XAMA (ROMASKA) KG </v>
      </c>
      <c r="B106" s="1" t="s">
        <v>167</v>
      </c>
      <c r="C106" s="1">
        <f>'Xammal Miqdar'!C106</f>
        <v>8.7100000000000026</v>
      </c>
      <c r="D106" s="2" t="str">
        <f>IFERROR('Xammal Miqdar'!$C106*'Xammal Miqdar'!D106,"")</f>
        <v/>
      </c>
      <c r="E106" s="2" t="str">
        <f>IFERROR('Xammal Miqdar'!$C106*'Xammal Miqdar'!G106,"")</f>
        <v/>
      </c>
      <c r="F106" s="2" t="str">
        <f>IFERROR('Xammal Miqdar'!$C106*'Xammal Miqdar'!H106,"")</f>
        <v/>
      </c>
      <c r="G106" s="2">
        <f>IFERROR('Xammal Miqdar'!$C106*'Xammal Miqdar'!E106,"")</f>
        <v>0</v>
      </c>
      <c r="H106" s="2">
        <f>IFERROR('Xammal Miqdar'!$C106*'Xammal Miqdar'!F106,"")</f>
        <v>0</v>
      </c>
      <c r="I106" s="2">
        <f>IFERROR('Xammal Miqdar'!$C106*'Xammal Miqdar'!L106,"")</f>
        <v>0</v>
      </c>
      <c r="J106" s="2">
        <f>IFERROR('Xammal Miqdar'!$C106*'Xammal Miqdar'!I106,"")</f>
        <v>0</v>
      </c>
      <c r="K106" s="2">
        <f>IFERROR('Xammal Miqdar'!$C106*'Xammal Miqdar'!J106,"")</f>
        <v>0</v>
      </c>
      <c r="L106" s="2">
        <f>IFERROR('Xammal Miqdar'!$C106*'Xammal Miqdar'!K106,"")</f>
        <v>0</v>
      </c>
      <c r="M106" s="2">
        <f>IFERROR('Xammal Miqdar'!$C106*'Xammal Miqdar'!M106,"")</f>
        <v>0</v>
      </c>
      <c r="N106" s="2">
        <f>IFERROR('Xammal Miqdar'!$C106*'Xammal Miqdar'!R106,"")</f>
        <v>0</v>
      </c>
      <c r="O106" s="2">
        <f>IFERROR('Xammal Miqdar'!$C106*'Xammal Miqdar'!P106,"")</f>
        <v>0</v>
      </c>
      <c r="P106" s="2">
        <f>IFERROR('Xammal Miqdar'!$C106*'Xammal Miqdar'!Q106,"")</f>
        <v>0</v>
      </c>
      <c r="Q106" s="2">
        <f>IFERROR('Xammal Miqdar'!$C106*'Xammal Miqdar'!N106,"")</f>
        <v>0</v>
      </c>
      <c r="R106" s="2">
        <f>IFERROR('Xammal Miqdar'!$C106*'Xammal Miqdar'!O106,"")</f>
        <v>0</v>
      </c>
      <c r="S106" s="2">
        <f>IFERROR('Xammal Miqdar'!$C106*'Xammal Miqdar'!U106,"")</f>
        <v>0</v>
      </c>
      <c r="T106" s="2">
        <f>IFERROR('Xammal Miqdar'!$C106*'Xammal Miqdar'!V106,"")</f>
        <v>0</v>
      </c>
      <c r="U106" s="2">
        <f>IFERROR('Xammal Miqdar'!$C106*'Xammal Miqdar'!S106,"")</f>
        <v>0</v>
      </c>
      <c r="V106" s="2">
        <f>IFERROR('Xammal Miqdar'!$C106*'Xammal Miqdar'!T106,"")</f>
        <v>0</v>
      </c>
      <c r="W106" s="2">
        <f>IFERROR('Xammal Miqdar'!$C106*'Xammal Miqdar'!W106,"")</f>
        <v>0</v>
      </c>
      <c r="X106" s="1"/>
      <c r="Y106" s="1"/>
      <c r="Z106" s="1"/>
      <c r="AA106" s="1"/>
    </row>
    <row r="107" spans="1:27">
      <c r="A107" s="1" t="str">
        <f>'Xammal Miqdar'!A107</f>
        <v xml:space="preserve">XARDAL KG </v>
      </c>
      <c r="B107" s="1" t="s">
        <v>167</v>
      </c>
      <c r="C107" s="1">
        <f>'Xammal Miqdar'!C107</f>
        <v>9</v>
      </c>
      <c r="D107" s="2" t="str">
        <f>IFERROR('Xammal Miqdar'!$C107*'Xammal Miqdar'!D107,"")</f>
        <v/>
      </c>
      <c r="E107" s="2" t="str">
        <f>IFERROR('Xammal Miqdar'!$C107*'Xammal Miqdar'!G107,"")</f>
        <v/>
      </c>
      <c r="F107" s="2" t="str">
        <f>IFERROR('Xammal Miqdar'!$C107*'Xammal Miqdar'!H107,"")</f>
        <v/>
      </c>
      <c r="G107" s="2">
        <f>IFERROR('Xammal Miqdar'!$C107*'Xammal Miqdar'!E107,"")</f>
        <v>0</v>
      </c>
      <c r="H107" s="2">
        <f>IFERROR('Xammal Miqdar'!$C107*'Xammal Miqdar'!F107,"")</f>
        <v>0</v>
      </c>
      <c r="I107" s="2">
        <f>IFERROR('Xammal Miqdar'!$C107*'Xammal Miqdar'!L107,"")</f>
        <v>0</v>
      </c>
      <c r="J107" s="2">
        <f>IFERROR('Xammal Miqdar'!$C107*'Xammal Miqdar'!I107,"")</f>
        <v>0</v>
      </c>
      <c r="K107" s="2">
        <f>IFERROR('Xammal Miqdar'!$C107*'Xammal Miqdar'!J107,"")</f>
        <v>0</v>
      </c>
      <c r="L107" s="2">
        <f>IFERROR('Xammal Miqdar'!$C107*'Xammal Miqdar'!K107,"")</f>
        <v>0</v>
      </c>
      <c r="M107" s="2">
        <f>IFERROR('Xammal Miqdar'!$C107*'Xammal Miqdar'!M107,"")</f>
        <v>0</v>
      </c>
      <c r="N107" s="2">
        <f>IFERROR('Xammal Miqdar'!$C107*'Xammal Miqdar'!R107,"")</f>
        <v>0</v>
      </c>
      <c r="O107" s="2">
        <f>IFERROR('Xammal Miqdar'!$C107*'Xammal Miqdar'!P107,"")</f>
        <v>0</v>
      </c>
      <c r="P107" s="2">
        <f>IFERROR('Xammal Miqdar'!$C107*'Xammal Miqdar'!Q107,"")</f>
        <v>0</v>
      </c>
      <c r="Q107" s="2">
        <f>IFERROR('Xammal Miqdar'!$C107*'Xammal Miqdar'!N107,"")</f>
        <v>0</v>
      </c>
      <c r="R107" s="2">
        <f>IFERROR('Xammal Miqdar'!$C107*'Xammal Miqdar'!O107,"")</f>
        <v>0</v>
      </c>
      <c r="S107" s="2">
        <f>IFERROR('Xammal Miqdar'!$C107*'Xammal Miqdar'!U107,"")</f>
        <v>0</v>
      </c>
      <c r="T107" s="2">
        <f>IFERROR('Xammal Miqdar'!$C107*'Xammal Miqdar'!V107,"")</f>
        <v>0</v>
      </c>
      <c r="U107" s="2">
        <f>IFERROR('Xammal Miqdar'!$C107*'Xammal Miqdar'!S107,"")</f>
        <v>0</v>
      </c>
      <c r="V107" s="2">
        <f>IFERROR('Xammal Miqdar'!$C107*'Xammal Miqdar'!T107,"")</f>
        <v>0</v>
      </c>
      <c r="W107" s="2">
        <f>IFERROR('Xammal Miqdar'!$C107*'Xammal Miqdar'!W107,"")</f>
        <v>0</v>
      </c>
      <c r="X107" s="1"/>
      <c r="Y107" s="1"/>
      <c r="Z107" s="1"/>
      <c r="AA107" s="1"/>
    </row>
    <row r="108" spans="1:27">
      <c r="A108" s="1" t="str">
        <f>'Xammal Miqdar'!A108</f>
        <v>XASH XASH KG</v>
      </c>
      <c r="B108" s="1" t="s">
        <v>167</v>
      </c>
      <c r="C108" s="1">
        <f>'Xammal Miqdar'!C108</f>
        <v>0</v>
      </c>
      <c r="D108" s="2" t="str">
        <f>IFERROR('Xammal Miqdar'!$C108*'Xammal Miqdar'!D108,"")</f>
        <v/>
      </c>
      <c r="E108" s="2" t="str">
        <f>IFERROR('Xammal Miqdar'!$C108*'Xammal Miqdar'!G108,"")</f>
        <v/>
      </c>
      <c r="F108" s="2" t="str">
        <f>IFERROR('Xammal Miqdar'!$C108*'Xammal Miqdar'!H108,"")</f>
        <v/>
      </c>
      <c r="G108" s="2">
        <f>IFERROR('Xammal Miqdar'!$C108*'Xammal Miqdar'!E108,"")</f>
        <v>0</v>
      </c>
      <c r="H108" s="2">
        <f>IFERROR('Xammal Miqdar'!$C108*'Xammal Miqdar'!F108,"")</f>
        <v>0</v>
      </c>
      <c r="I108" s="2">
        <f>IFERROR('Xammal Miqdar'!$C108*'Xammal Miqdar'!L108,"")</f>
        <v>0</v>
      </c>
      <c r="J108" s="2">
        <f>IFERROR('Xammal Miqdar'!$C108*'Xammal Miqdar'!I108,"")</f>
        <v>0</v>
      </c>
      <c r="K108" s="2">
        <f>IFERROR('Xammal Miqdar'!$C108*'Xammal Miqdar'!J108,"")</f>
        <v>0</v>
      </c>
      <c r="L108" s="2">
        <f>IFERROR('Xammal Miqdar'!$C108*'Xammal Miqdar'!K108,"")</f>
        <v>0</v>
      </c>
      <c r="M108" s="2">
        <f>IFERROR('Xammal Miqdar'!$C108*'Xammal Miqdar'!M108,"")</f>
        <v>0</v>
      </c>
      <c r="N108" s="2">
        <f>IFERROR('Xammal Miqdar'!$C108*'Xammal Miqdar'!R108,"")</f>
        <v>0</v>
      </c>
      <c r="O108" s="2">
        <f>IFERROR('Xammal Miqdar'!$C108*'Xammal Miqdar'!P108,"")</f>
        <v>0</v>
      </c>
      <c r="P108" s="2">
        <f>IFERROR('Xammal Miqdar'!$C108*'Xammal Miqdar'!Q108,"")</f>
        <v>0</v>
      </c>
      <c r="Q108" s="2">
        <f>IFERROR('Xammal Miqdar'!$C108*'Xammal Miqdar'!N108,"")</f>
        <v>0</v>
      </c>
      <c r="R108" s="2">
        <f>IFERROR('Xammal Miqdar'!$C108*'Xammal Miqdar'!O108,"")</f>
        <v>0</v>
      </c>
      <c r="S108" s="2">
        <f>IFERROR('Xammal Miqdar'!$C108*'Xammal Miqdar'!U108,"")</f>
        <v>0</v>
      </c>
      <c r="T108" s="2">
        <f>IFERROR('Xammal Miqdar'!$C108*'Xammal Miqdar'!V108,"")</f>
        <v>0</v>
      </c>
      <c r="U108" s="2">
        <f>IFERROR('Xammal Miqdar'!$C108*'Xammal Miqdar'!S108,"")</f>
        <v>0</v>
      </c>
      <c r="V108" s="2">
        <f>IFERROR('Xammal Miqdar'!$C108*'Xammal Miqdar'!T108,"")</f>
        <v>0</v>
      </c>
      <c r="W108" s="2">
        <f>IFERROR('Xammal Miqdar'!$C108*'Xammal Miqdar'!W108,"")</f>
        <v>0</v>
      </c>
      <c r="X108" s="1"/>
      <c r="Y108" s="1"/>
      <c r="Z108" s="1"/>
      <c r="AA108" s="1"/>
    </row>
    <row r="109" spans="1:27">
      <c r="A109" s="1" t="str">
        <f>'Xammal Miqdar'!A109</f>
        <v xml:space="preserve">XIYAR KG </v>
      </c>
      <c r="B109" s="1" t="s">
        <v>167</v>
      </c>
      <c r="C109" s="1">
        <f>'Xammal Miqdar'!C109</f>
        <v>2.5729411764705894</v>
      </c>
      <c r="D109" s="2" t="str">
        <f>IFERROR('Xammal Miqdar'!$C109*'Xammal Miqdar'!D109,"")</f>
        <v/>
      </c>
      <c r="E109" s="2" t="str">
        <f>IFERROR('Xammal Miqdar'!$C109*'Xammal Miqdar'!G109,"")</f>
        <v/>
      </c>
      <c r="F109" s="2">
        <f>IFERROR('Xammal Miqdar'!$C109*'Xammal Miqdar'!H109,"")</f>
        <v>5.1458823529411786E-2</v>
      </c>
      <c r="G109" s="2">
        <f>IFERROR('Xammal Miqdar'!$C109*'Xammal Miqdar'!E109,"")</f>
        <v>5.1458823529411786E-2</v>
      </c>
      <c r="H109" s="2">
        <f>IFERROR('Xammal Miqdar'!$C109*'Xammal Miqdar'!F109,"")</f>
        <v>5.1458823529411786E-2</v>
      </c>
      <c r="I109" s="2">
        <f>IFERROR('Xammal Miqdar'!$C109*'Xammal Miqdar'!L109,"")</f>
        <v>7.7188235294117682E-2</v>
      </c>
      <c r="J109" s="2">
        <f>IFERROR('Xammal Miqdar'!$C109*'Xammal Miqdar'!I109,"")</f>
        <v>0</v>
      </c>
      <c r="K109" s="2">
        <f>IFERROR('Xammal Miqdar'!$C109*'Xammal Miqdar'!J109,"")</f>
        <v>7.7188235294117682E-2</v>
      </c>
      <c r="L109" s="2">
        <f>IFERROR('Xammal Miqdar'!$C109*'Xammal Miqdar'!K109,"")</f>
        <v>0</v>
      </c>
      <c r="M109" s="2">
        <f>IFERROR('Xammal Miqdar'!$C109*'Xammal Miqdar'!M109,"")</f>
        <v>7.7188235294117682E-2</v>
      </c>
      <c r="N109" s="2">
        <f>IFERROR('Xammal Miqdar'!$C109*'Xammal Miqdar'!R109,"")</f>
        <v>0</v>
      </c>
      <c r="O109" s="2">
        <f>IFERROR('Xammal Miqdar'!$C109*'Xammal Miqdar'!P109,"")</f>
        <v>0</v>
      </c>
      <c r="P109" s="2">
        <f>IFERROR('Xammal Miqdar'!$C109*'Xammal Miqdar'!Q109,"")</f>
        <v>0</v>
      </c>
      <c r="Q109" s="2">
        <f>IFERROR('Xammal Miqdar'!$C109*'Xammal Miqdar'!N109,"")</f>
        <v>0</v>
      </c>
      <c r="R109" s="2">
        <f>IFERROR('Xammal Miqdar'!$C109*'Xammal Miqdar'!O109,"")</f>
        <v>0</v>
      </c>
      <c r="S109" s="2">
        <f>IFERROR('Xammal Miqdar'!$C109*'Xammal Miqdar'!U109,"")</f>
        <v>0</v>
      </c>
      <c r="T109" s="2">
        <f>IFERROR('Xammal Miqdar'!$C109*'Xammal Miqdar'!V109,"")</f>
        <v>0</v>
      </c>
      <c r="U109" s="2">
        <f>IFERROR('Xammal Miqdar'!$C109*'Xammal Miqdar'!S109,"")</f>
        <v>0</v>
      </c>
      <c r="V109" s="2">
        <f>IFERROR('Xammal Miqdar'!$C109*'Xammal Miqdar'!T109,"")</f>
        <v>0</v>
      </c>
      <c r="W109" s="2">
        <f>IFERROR('Xammal Miqdar'!$C109*'Xammal Miqdar'!W109,"")</f>
        <v>0</v>
      </c>
      <c r="X109" s="1"/>
      <c r="Y109" s="1"/>
      <c r="Z109" s="1"/>
      <c r="AA109" s="1"/>
    </row>
    <row r="110" spans="1:27">
      <c r="A110" s="1" t="str">
        <f>'Xammal Miqdar'!A110</f>
        <v xml:space="preserve">XIYAR TURSUSU KG </v>
      </c>
      <c r="B110" s="1" t="s">
        <v>167</v>
      </c>
      <c r="C110" s="1">
        <f>'Xammal Miqdar'!C110</f>
        <v>1.5</v>
      </c>
      <c r="D110" s="2">
        <f>IFERROR('Xammal Miqdar'!$C110*'Xammal Miqdar'!D110,"")</f>
        <v>1.4999999999999999E-2</v>
      </c>
      <c r="E110" s="2" t="str">
        <f>IFERROR('Xammal Miqdar'!$C110*'Xammal Miqdar'!G110,"")</f>
        <v/>
      </c>
      <c r="F110" s="2">
        <f>IFERROR('Xammal Miqdar'!$C110*'Xammal Miqdar'!H110,"")</f>
        <v>1.4999999999999999E-2</v>
      </c>
      <c r="G110" s="2">
        <f>IFERROR('Xammal Miqdar'!$C110*'Xammal Miqdar'!E110,"")</f>
        <v>0</v>
      </c>
      <c r="H110" s="2">
        <f>IFERROR('Xammal Miqdar'!$C110*'Xammal Miqdar'!F110,"")</f>
        <v>0</v>
      </c>
      <c r="I110" s="2">
        <f>IFERROR('Xammal Miqdar'!$C110*'Xammal Miqdar'!L110,"")</f>
        <v>0</v>
      </c>
      <c r="J110" s="2">
        <f>IFERROR('Xammal Miqdar'!$C110*'Xammal Miqdar'!I110,"")</f>
        <v>0</v>
      </c>
      <c r="K110" s="2">
        <f>IFERROR('Xammal Miqdar'!$C110*'Xammal Miqdar'!J110,"")</f>
        <v>0</v>
      </c>
      <c r="L110" s="2">
        <f>IFERROR('Xammal Miqdar'!$C110*'Xammal Miqdar'!K110,"")</f>
        <v>0</v>
      </c>
      <c r="M110" s="2">
        <f>IFERROR('Xammal Miqdar'!$C110*'Xammal Miqdar'!M110,"")</f>
        <v>0</v>
      </c>
      <c r="N110" s="2">
        <f>IFERROR('Xammal Miqdar'!$C110*'Xammal Miqdar'!R110,"")</f>
        <v>0</v>
      </c>
      <c r="O110" s="2">
        <f>IFERROR('Xammal Miqdar'!$C110*'Xammal Miqdar'!P110,"")</f>
        <v>0</v>
      </c>
      <c r="P110" s="2">
        <f>IFERROR('Xammal Miqdar'!$C110*'Xammal Miqdar'!Q110,"")</f>
        <v>0</v>
      </c>
      <c r="Q110" s="2">
        <f>IFERROR('Xammal Miqdar'!$C110*'Xammal Miqdar'!N110,"")</f>
        <v>0</v>
      </c>
      <c r="R110" s="2">
        <f>IFERROR('Xammal Miqdar'!$C110*'Xammal Miqdar'!O110,"")</f>
        <v>0</v>
      </c>
      <c r="S110" s="2">
        <f>IFERROR('Xammal Miqdar'!$C110*'Xammal Miqdar'!U110,"")</f>
        <v>0</v>
      </c>
      <c r="T110" s="2">
        <f>IFERROR('Xammal Miqdar'!$C110*'Xammal Miqdar'!V110,"")</f>
        <v>0</v>
      </c>
      <c r="U110" s="2">
        <f>IFERROR('Xammal Miqdar'!$C110*'Xammal Miqdar'!S110,"")</f>
        <v>0</v>
      </c>
      <c r="V110" s="2">
        <f>IFERROR('Xammal Miqdar'!$C110*'Xammal Miqdar'!T110,"")</f>
        <v>0</v>
      </c>
      <c r="W110" s="2">
        <f>IFERROR('Xammal Miqdar'!$C110*'Xammal Miqdar'!W110,"")</f>
        <v>0</v>
      </c>
      <c r="X110" s="1"/>
      <c r="Y110" s="1"/>
      <c r="Z110" s="1"/>
      <c r="AA110" s="1"/>
    </row>
    <row r="111" spans="1:27">
      <c r="A111" s="1" t="str">
        <f>'Xammal Miqdar'!A111</f>
        <v>YAG DURU QARGIDALI LT ( FINAL/SUN POLERMO)</v>
      </c>
      <c r="B111" s="1" t="s">
        <v>169</v>
      </c>
      <c r="C111" s="1">
        <f>'Xammal Miqdar'!C111</f>
        <v>3.1348333333333325</v>
      </c>
      <c r="D111" s="2" t="str">
        <f>IFERROR('Xammal Miqdar'!$C111*'Xammal Miqdar'!D111,"")</f>
        <v/>
      </c>
      <c r="E111" s="2" t="str">
        <f>IFERROR('Xammal Miqdar'!$C111*'Xammal Miqdar'!G111,"")</f>
        <v/>
      </c>
      <c r="F111" s="2">
        <f>IFERROR('Xammal Miqdar'!$C111*'Xammal Miqdar'!H111,"")</f>
        <v>5.3762391666666659E-2</v>
      </c>
      <c r="G111" s="2">
        <f>IFERROR('Xammal Miqdar'!$C111*'Xammal Miqdar'!E111,"")</f>
        <v>0</v>
      </c>
      <c r="H111" s="2">
        <f>IFERROR('Xammal Miqdar'!$C111*'Xammal Miqdar'!F111,"")</f>
        <v>0</v>
      </c>
      <c r="I111" s="2">
        <f>IFERROR('Xammal Miqdar'!$C111*'Xammal Miqdar'!L111,"")</f>
        <v>3.1348333333333325E-2</v>
      </c>
      <c r="J111" s="2">
        <f>IFERROR('Xammal Miqdar'!$C111*'Xammal Miqdar'!I111,"")</f>
        <v>3.1348333333333325E-2</v>
      </c>
      <c r="K111" s="2">
        <f>IFERROR('Xammal Miqdar'!$C111*'Xammal Miqdar'!J111,"")</f>
        <v>3.1348333333333325E-2</v>
      </c>
      <c r="L111" s="2">
        <f>IFERROR('Xammal Miqdar'!$C111*'Xammal Miqdar'!K111,"")</f>
        <v>0</v>
      </c>
      <c r="M111" s="2">
        <f>IFERROR('Xammal Miqdar'!$C111*'Xammal Miqdar'!M111,"")</f>
        <v>3.1348333333333325E-2</v>
      </c>
      <c r="N111" s="2">
        <f>IFERROR('Xammal Miqdar'!$C111*'Xammal Miqdar'!R111,"")</f>
        <v>0</v>
      </c>
      <c r="O111" s="2">
        <f>IFERROR('Xammal Miqdar'!$C111*'Xammal Miqdar'!P111,"")</f>
        <v>0</v>
      </c>
      <c r="P111" s="2">
        <f>IFERROR('Xammal Miqdar'!$C111*'Xammal Miqdar'!Q111,"")</f>
        <v>0</v>
      </c>
      <c r="Q111" s="2">
        <f>IFERROR('Xammal Miqdar'!$C111*'Xammal Miqdar'!N111,"")</f>
        <v>0</v>
      </c>
      <c r="R111" s="2">
        <f>IFERROR('Xammal Miqdar'!$C111*'Xammal Miqdar'!O111,"")</f>
        <v>0</v>
      </c>
      <c r="S111" s="2">
        <f>IFERROR('Xammal Miqdar'!$C111*'Xammal Miqdar'!U111,"")</f>
        <v>0</v>
      </c>
      <c r="T111" s="2">
        <f>IFERROR('Xammal Miqdar'!$C111*'Xammal Miqdar'!V111,"")</f>
        <v>0</v>
      </c>
      <c r="U111" s="2">
        <f>IFERROR('Xammal Miqdar'!$C111*'Xammal Miqdar'!S111,"")</f>
        <v>0</v>
      </c>
      <c r="V111" s="2">
        <f>IFERROR('Xammal Miqdar'!$C111*'Xammal Miqdar'!T111,"")</f>
        <v>0</v>
      </c>
      <c r="W111" s="2">
        <f>IFERROR('Xammal Miqdar'!$C111*'Xammal Miqdar'!W111,"")</f>
        <v>0</v>
      </c>
      <c r="X111" s="1"/>
      <c r="Y111" s="1"/>
      <c r="Z111" s="1"/>
      <c r="AA111" s="1"/>
    </row>
    <row r="112" spans="1:27">
      <c r="A112" s="1" t="str">
        <f>'Xammal Miqdar'!A112</f>
        <v>YAG DURU QIZARTMALIQ LT(SUN FRITA)</v>
      </c>
      <c r="B112" s="1" t="s">
        <v>169</v>
      </c>
      <c r="C112" s="1">
        <f>'Xammal Miqdar'!C112</f>
        <v>1.0385714285714285</v>
      </c>
      <c r="D112" s="2" t="str">
        <f>IFERROR('Xammal Miqdar'!$C112*'Xammal Miqdar'!D112,"")</f>
        <v/>
      </c>
      <c r="E112" s="2" t="str">
        <f>IFERROR('Xammal Miqdar'!$C112*'Xammal Miqdar'!G112,"")</f>
        <v/>
      </c>
      <c r="F112" s="2" t="str">
        <f>IFERROR('Xammal Miqdar'!$C112*'Xammal Miqdar'!H112,"")</f>
        <v/>
      </c>
      <c r="G112" s="2">
        <f>IFERROR('Xammal Miqdar'!$C112*'Xammal Miqdar'!E112,"")</f>
        <v>0</v>
      </c>
      <c r="H112" s="2">
        <f>IFERROR('Xammal Miqdar'!$C112*'Xammal Miqdar'!F112,"")</f>
        <v>0</v>
      </c>
      <c r="I112" s="2">
        <f>IFERROR('Xammal Miqdar'!$C112*'Xammal Miqdar'!L112,"")</f>
        <v>0</v>
      </c>
      <c r="J112" s="2">
        <f>IFERROR('Xammal Miqdar'!$C112*'Xammal Miqdar'!I112,"")</f>
        <v>0</v>
      </c>
      <c r="K112" s="2">
        <f>IFERROR('Xammal Miqdar'!$C112*'Xammal Miqdar'!J112,"")</f>
        <v>0</v>
      </c>
      <c r="L112" s="2">
        <f>IFERROR('Xammal Miqdar'!$C112*'Xammal Miqdar'!K112,"")</f>
        <v>0</v>
      </c>
      <c r="M112" s="2">
        <f>IFERROR('Xammal Miqdar'!$C112*'Xammal Miqdar'!M112,"")</f>
        <v>0</v>
      </c>
      <c r="N112" s="2">
        <f>IFERROR('Xammal Miqdar'!$C112*'Xammal Miqdar'!R112,"")</f>
        <v>3.1157142857142852E-2</v>
      </c>
      <c r="O112" s="2">
        <f>IFERROR('Xammal Miqdar'!$C112*'Xammal Miqdar'!P112,"")</f>
        <v>3.1157142857142852E-2</v>
      </c>
      <c r="P112" s="2">
        <f>IFERROR('Xammal Miqdar'!$C112*'Xammal Miqdar'!Q112,"")</f>
        <v>3.1157142857142852E-2</v>
      </c>
      <c r="Q112" s="2">
        <f>IFERROR('Xammal Miqdar'!$C112*'Xammal Miqdar'!N112,"")</f>
        <v>3.1157142857142852E-2</v>
      </c>
      <c r="R112" s="2">
        <f>IFERROR('Xammal Miqdar'!$C112*'Xammal Miqdar'!O112,"")</f>
        <v>3.1157142857142852E-2</v>
      </c>
      <c r="S112" s="2">
        <f>IFERROR('Xammal Miqdar'!$C112*'Xammal Miqdar'!U112,"")</f>
        <v>3.1157142857142852E-2</v>
      </c>
      <c r="T112" s="2">
        <f>IFERROR('Xammal Miqdar'!$C112*'Xammal Miqdar'!V112,"")</f>
        <v>0</v>
      </c>
      <c r="U112" s="2">
        <f>IFERROR('Xammal Miqdar'!$C112*'Xammal Miqdar'!S112,"")</f>
        <v>3.1157142857142852E-2</v>
      </c>
      <c r="V112" s="2">
        <f>IFERROR('Xammal Miqdar'!$C112*'Xammal Miqdar'!T112,"")</f>
        <v>3.1157142857142852E-2</v>
      </c>
      <c r="W112" s="2">
        <f>IFERROR('Xammal Miqdar'!$C112*'Xammal Miqdar'!W112,"")</f>
        <v>0</v>
      </c>
      <c r="X112" s="1"/>
      <c r="Y112" s="1"/>
      <c r="Z112" s="1"/>
      <c r="AA112" s="1"/>
    </row>
    <row r="113" spans="1:27">
      <c r="A113" s="1" t="str">
        <f>'Xammal Miqdar'!A113</f>
        <v xml:space="preserve">YAG DURU ZEYTUN LT </v>
      </c>
      <c r="B113" s="1" t="s">
        <v>169</v>
      </c>
      <c r="C113" s="1">
        <f>'Xammal Miqdar'!C113</f>
        <v>6.5</v>
      </c>
      <c r="D113" s="2" t="str">
        <f>IFERROR('Xammal Miqdar'!$C113*'Xammal Miqdar'!D113,"")</f>
        <v/>
      </c>
      <c r="E113" s="2" t="str">
        <f>IFERROR('Xammal Miqdar'!$C113*'Xammal Miqdar'!G113,"")</f>
        <v/>
      </c>
      <c r="F113" s="2" t="str">
        <f>IFERROR('Xammal Miqdar'!$C113*'Xammal Miqdar'!H113,"")</f>
        <v/>
      </c>
      <c r="G113" s="2">
        <f>IFERROR('Xammal Miqdar'!$C113*'Xammal Miqdar'!E113,"")</f>
        <v>0</v>
      </c>
      <c r="H113" s="2">
        <f>IFERROR('Xammal Miqdar'!$C113*'Xammal Miqdar'!F113,"")</f>
        <v>0</v>
      </c>
      <c r="I113" s="2">
        <f>IFERROR('Xammal Miqdar'!$C113*'Xammal Miqdar'!L113,"")</f>
        <v>6.5000000000000002E-2</v>
      </c>
      <c r="J113" s="2">
        <f>IFERROR('Xammal Miqdar'!$C113*'Xammal Miqdar'!I113,"")</f>
        <v>0</v>
      </c>
      <c r="K113" s="2">
        <f>IFERROR('Xammal Miqdar'!$C113*'Xammal Miqdar'!J113,"")</f>
        <v>0</v>
      </c>
      <c r="L113" s="2">
        <f>IFERROR('Xammal Miqdar'!$C113*'Xammal Miqdar'!K113,"")</f>
        <v>0</v>
      </c>
      <c r="M113" s="2">
        <f>IFERROR('Xammal Miqdar'!$C113*'Xammal Miqdar'!M113,"")</f>
        <v>6.5000000000000002E-2</v>
      </c>
      <c r="N113" s="2">
        <f>IFERROR('Xammal Miqdar'!$C113*'Xammal Miqdar'!R113,"")</f>
        <v>0</v>
      </c>
      <c r="O113" s="2">
        <f>IFERROR('Xammal Miqdar'!$C113*'Xammal Miqdar'!P113,"")</f>
        <v>0</v>
      </c>
      <c r="P113" s="2">
        <f>IFERROR('Xammal Miqdar'!$C113*'Xammal Miqdar'!Q113,"")</f>
        <v>0</v>
      </c>
      <c r="Q113" s="2">
        <f>IFERROR('Xammal Miqdar'!$C113*'Xammal Miqdar'!N113,"")</f>
        <v>0</v>
      </c>
      <c r="R113" s="2">
        <f>IFERROR('Xammal Miqdar'!$C113*'Xammal Miqdar'!O113,"")</f>
        <v>0</v>
      </c>
      <c r="S113" s="2">
        <f>IFERROR('Xammal Miqdar'!$C113*'Xammal Miqdar'!U113,"")</f>
        <v>0</v>
      </c>
      <c r="T113" s="2">
        <f>IFERROR('Xammal Miqdar'!$C113*'Xammal Miqdar'!V113,"")</f>
        <v>0</v>
      </c>
      <c r="U113" s="2">
        <f>IFERROR('Xammal Miqdar'!$C113*'Xammal Miqdar'!S113,"")</f>
        <v>0</v>
      </c>
      <c r="V113" s="2">
        <f>IFERROR('Xammal Miqdar'!$C113*'Xammal Miqdar'!T113,"")</f>
        <v>0</v>
      </c>
      <c r="W113" s="2">
        <f>IFERROR('Xammal Miqdar'!$C113*'Xammal Miqdar'!W113,"")</f>
        <v>0</v>
      </c>
      <c r="X113" s="1"/>
      <c r="Y113" s="1"/>
      <c r="Z113" s="1"/>
      <c r="AA113" s="1"/>
    </row>
    <row r="114" spans="1:27">
      <c r="A114" s="1" t="str">
        <f>'Xammal Miqdar'!A114</f>
        <v xml:space="preserve">YAG KERE ANKOR KG </v>
      </c>
      <c r="B114" s="1" t="s">
        <v>167</v>
      </c>
      <c r="C114" s="1">
        <f>'Xammal Miqdar'!C114</f>
        <v>13</v>
      </c>
      <c r="D114" s="2" t="str">
        <f>IFERROR('Xammal Miqdar'!$C114*'Xammal Miqdar'!D114,"")</f>
        <v/>
      </c>
      <c r="E114" s="2" t="str">
        <f>IFERROR('Xammal Miqdar'!$C114*'Xammal Miqdar'!G114,"")</f>
        <v/>
      </c>
      <c r="F114" s="2">
        <f>IFERROR('Xammal Miqdar'!$C114*'Xammal Miqdar'!H114,"")</f>
        <v>5.7849999999999999E-2</v>
      </c>
      <c r="G114" s="2">
        <f>IFERROR('Xammal Miqdar'!$C114*'Xammal Miqdar'!E114,"")</f>
        <v>0</v>
      </c>
      <c r="H114" s="2">
        <f>IFERROR('Xammal Miqdar'!$C114*'Xammal Miqdar'!F114,"")</f>
        <v>0</v>
      </c>
      <c r="I114" s="2">
        <f>IFERROR('Xammal Miqdar'!$C114*'Xammal Miqdar'!L114,"")</f>
        <v>0</v>
      </c>
      <c r="J114" s="2">
        <f>IFERROR('Xammal Miqdar'!$C114*'Xammal Miqdar'!I114,"")</f>
        <v>0</v>
      </c>
      <c r="K114" s="2">
        <f>IFERROR('Xammal Miqdar'!$C114*'Xammal Miqdar'!J114,"")</f>
        <v>0</v>
      </c>
      <c r="L114" s="2">
        <f>IFERROR('Xammal Miqdar'!$C114*'Xammal Miqdar'!K114,"")</f>
        <v>0</v>
      </c>
      <c r="M114" s="2">
        <f>IFERROR('Xammal Miqdar'!$C114*'Xammal Miqdar'!M114,"")</f>
        <v>0</v>
      </c>
      <c r="N114" s="2">
        <f>IFERROR('Xammal Miqdar'!$C114*'Xammal Miqdar'!R114,"")</f>
        <v>0</v>
      </c>
      <c r="O114" s="2">
        <f>IFERROR('Xammal Miqdar'!$C114*'Xammal Miqdar'!P114,"")</f>
        <v>0</v>
      </c>
      <c r="P114" s="2">
        <f>IFERROR('Xammal Miqdar'!$C114*'Xammal Miqdar'!Q114,"")</f>
        <v>0.32500000000000001</v>
      </c>
      <c r="Q114" s="2">
        <f>IFERROR('Xammal Miqdar'!$C114*'Xammal Miqdar'!N114,"")</f>
        <v>0</v>
      </c>
      <c r="R114" s="2">
        <f>IFERROR('Xammal Miqdar'!$C114*'Xammal Miqdar'!O114,"")</f>
        <v>0</v>
      </c>
      <c r="S114" s="2">
        <f>IFERROR('Xammal Miqdar'!$C114*'Xammal Miqdar'!U114,"")</f>
        <v>0</v>
      </c>
      <c r="T114" s="2">
        <f>IFERROR('Xammal Miqdar'!$C114*'Xammal Miqdar'!V114,"")</f>
        <v>0</v>
      </c>
      <c r="U114" s="2">
        <f>IFERROR('Xammal Miqdar'!$C114*'Xammal Miqdar'!S114,"")</f>
        <v>0</v>
      </c>
      <c r="V114" s="2">
        <f>IFERROR('Xammal Miqdar'!$C114*'Xammal Miqdar'!T114,"")</f>
        <v>0</v>
      </c>
      <c r="W114" s="2">
        <f>IFERROR('Xammal Miqdar'!$C114*'Xammal Miqdar'!W114,"")</f>
        <v>0</v>
      </c>
      <c r="X114" s="1"/>
      <c r="Y114" s="1"/>
      <c r="Z114" s="1"/>
      <c r="AA114" s="1"/>
    </row>
    <row r="115" spans="1:27">
      <c r="A115" s="1" t="str">
        <f>'Xammal Miqdar'!A115</f>
        <v xml:space="preserve">YASIL ALMA KG </v>
      </c>
      <c r="B115" s="1" t="s">
        <v>167</v>
      </c>
      <c r="C115" s="1">
        <f>'Xammal Miqdar'!C115</f>
        <v>2.4749999999999996</v>
      </c>
      <c r="D115" s="2" t="str">
        <f>IFERROR('Xammal Miqdar'!$C115*'Xammal Miqdar'!D115,"")</f>
        <v/>
      </c>
      <c r="E115" s="2" t="str">
        <f>IFERROR('Xammal Miqdar'!$C115*'Xammal Miqdar'!G115,"")</f>
        <v/>
      </c>
      <c r="F115" s="2" t="str">
        <f>IFERROR('Xammal Miqdar'!$C115*'Xammal Miqdar'!H115,"")</f>
        <v/>
      </c>
      <c r="G115" s="2">
        <f>IFERROR('Xammal Miqdar'!$C115*'Xammal Miqdar'!E115,"")</f>
        <v>0</v>
      </c>
      <c r="H115" s="2">
        <f>IFERROR('Xammal Miqdar'!$C115*'Xammal Miqdar'!F115,"")</f>
        <v>0</v>
      </c>
      <c r="I115" s="2">
        <f>IFERROR('Xammal Miqdar'!$C115*'Xammal Miqdar'!L115,"")</f>
        <v>0</v>
      </c>
      <c r="J115" s="2">
        <f>IFERROR('Xammal Miqdar'!$C115*'Xammal Miqdar'!I115,"")</f>
        <v>0</v>
      </c>
      <c r="K115" s="2">
        <f>IFERROR('Xammal Miqdar'!$C115*'Xammal Miqdar'!J115,"")</f>
        <v>0</v>
      </c>
      <c r="L115" s="2">
        <f>IFERROR('Xammal Miqdar'!$C115*'Xammal Miqdar'!K115,"")</f>
        <v>0</v>
      </c>
      <c r="M115" s="2">
        <f>IFERROR('Xammal Miqdar'!$C115*'Xammal Miqdar'!M115,"")</f>
        <v>0</v>
      </c>
      <c r="N115" s="2">
        <f>IFERROR('Xammal Miqdar'!$C115*'Xammal Miqdar'!R115,"")</f>
        <v>0</v>
      </c>
      <c r="O115" s="2">
        <f>IFERROR('Xammal Miqdar'!$C115*'Xammal Miqdar'!P115,"")</f>
        <v>0</v>
      </c>
      <c r="P115" s="2">
        <f>IFERROR('Xammal Miqdar'!$C115*'Xammal Miqdar'!Q115,"")</f>
        <v>0</v>
      </c>
      <c r="Q115" s="2">
        <f>IFERROR('Xammal Miqdar'!$C115*'Xammal Miqdar'!N115,"")</f>
        <v>0</v>
      </c>
      <c r="R115" s="2">
        <f>IFERROR('Xammal Miqdar'!$C115*'Xammal Miqdar'!O115,"")</f>
        <v>0</v>
      </c>
      <c r="S115" s="2">
        <f>IFERROR('Xammal Miqdar'!$C115*'Xammal Miqdar'!U115,"")</f>
        <v>0</v>
      </c>
      <c r="T115" s="2">
        <f>IFERROR('Xammal Miqdar'!$C115*'Xammal Miqdar'!V115,"")</f>
        <v>0</v>
      </c>
      <c r="U115" s="2">
        <f>IFERROR('Xammal Miqdar'!$C115*'Xammal Miqdar'!S115,"")</f>
        <v>0</v>
      </c>
      <c r="V115" s="2">
        <f>IFERROR('Xammal Miqdar'!$C115*'Xammal Miqdar'!T115,"")</f>
        <v>0</v>
      </c>
      <c r="W115" s="2">
        <f>IFERROR('Xammal Miqdar'!$C115*'Xammal Miqdar'!W115,"")</f>
        <v>0</v>
      </c>
      <c r="X115" s="1"/>
      <c r="Y115" s="1"/>
      <c r="Z115" s="1"/>
      <c r="AA115" s="1"/>
    </row>
    <row r="116" spans="1:27">
      <c r="A116" s="1" t="str">
        <f>'Xammal Miqdar'!A116</f>
        <v xml:space="preserve">YASIL BIBER KG </v>
      </c>
      <c r="B116" s="1" t="s">
        <v>167</v>
      </c>
      <c r="C116" s="1">
        <f>'Xammal Miqdar'!C116</f>
        <v>0.92249999999999999</v>
      </c>
      <c r="D116" s="2" t="str">
        <f>IFERROR('Xammal Miqdar'!$C116*'Xammal Miqdar'!D116,"")</f>
        <v/>
      </c>
      <c r="E116" s="2" t="str">
        <f>IFERROR('Xammal Miqdar'!$C116*'Xammal Miqdar'!G116,"")</f>
        <v/>
      </c>
      <c r="F116" s="2" t="str">
        <f>IFERROR('Xammal Miqdar'!$C116*'Xammal Miqdar'!H116,"")</f>
        <v/>
      </c>
      <c r="G116" s="2">
        <f>IFERROR('Xammal Miqdar'!$C116*'Xammal Miqdar'!E116,"")</f>
        <v>0</v>
      </c>
      <c r="H116" s="2">
        <f>IFERROR('Xammal Miqdar'!$C116*'Xammal Miqdar'!F116,"")</f>
        <v>0</v>
      </c>
      <c r="I116" s="2">
        <f>IFERROR('Xammal Miqdar'!$C116*'Xammal Miqdar'!L116,"")</f>
        <v>0</v>
      </c>
      <c r="J116" s="2">
        <f>IFERROR('Xammal Miqdar'!$C116*'Xammal Miqdar'!I116,"")</f>
        <v>0</v>
      </c>
      <c r="K116" s="2">
        <f>IFERROR('Xammal Miqdar'!$C116*'Xammal Miqdar'!J116,"")</f>
        <v>0</v>
      </c>
      <c r="L116" s="2">
        <f>IFERROR('Xammal Miqdar'!$C116*'Xammal Miqdar'!K116,"")</f>
        <v>0</v>
      </c>
      <c r="M116" s="2">
        <f>IFERROR('Xammal Miqdar'!$C116*'Xammal Miqdar'!M116,"")</f>
        <v>0</v>
      </c>
      <c r="N116" s="2">
        <f>IFERROR('Xammal Miqdar'!$C116*'Xammal Miqdar'!R116,"")</f>
        <v>0</v>
      </c>
      <c r="O116" s="2">
        <f>IFERROR('Xammal Miqdar'!$C116*'Xammal Miqdar'!P116,"")</f>
        <v>0</v>
      </c>
      <c r="P116" s="2">
        <f>IFERROR('Xammal Miqdar'!$C116*'Xammal Miqdar'!Q116,"")</f>
        <v>0</v>
      </c>
      <c r="Q116" s="2">
        <f>IFERROR('Xammal Miqdar'!$C116*'Xammal Miqdar'!N116,"")</f>
        <v>0</v>
      </c>
      <c r="R116" s="2">
        <f>IFERROR('Xammal Miqdar'!$C116*'Xammal Miqdar'!O116,"")</f>
        <v>0</v>
      </c>
      <c r="S116" s="2">
        <f>IFERROR('Xammal Miqdar'!$C116*'Xammal Miqdar'!U116,"")</f>
        <v>0</v>
      </c>
      <c r="T116" s="2">
        <f>IFERROR('Xammal Miqdar'!$C116*'Xammal Miqdar'!V116,"")</f>
        <v>0</v>
      </c>
      <c r="U116" s="2">
        <f>IFERROR('Xammal Miqdar'!$C116*'Xammal Miqdar'!S116,"")</f>
        <v>0</v>
      </c>
      <c r="V116" s="2">
        <f>IFERROR('Xammal Miqdar'!$C116*'Xammal Miqdar'!T116,"")</f>
        <v>0</v>
      </c>
      <c r="W116" s="2">
        <f>IFERROR('Xammal Miqdar'!$C116*'Xammal Miqdar'!W116,"")</f>
        <v>0</v>
      </c>
      <c r="X116" s="1"/>
      <c r="Y116" s="1"/>
      <c r="Z116" s="1"/>
      <c r="AA116" s="1"/>
    </row>
    <row r="117" spans="1:27">
      <c r="A117" s="1" t="str">
        <f>'Xammal Miqdar'!A117</f>
        <v>YASIL ZEYTUN TUMSUZ KG</v>
      </c>
      <c r="B117" s="1" t="s">
        <v>167</v>
      </c>
      <c r="C117" s="1">
        <f>'Xammal Miqdar'!C117</f>
        <v>6.1</v>
      </c>
      <c r="D117" s="2" t="str">
        <f>IFERROR('Xammal Miqdar'!$C117*'Xammal Miqdar'!D117,"")</f>
        <v/>
      </c>
      <c r="E117" s="2" t="str">
        <f>IFERROR('Xammal Miqdar'!$C117*'Xammal Miqdar'!G117,"")</f>
        <v/>
      </c>
      <c r="F117" s="2" t="str">
        <f>IFERROR('Xammal Miqdar'!$C117*'Xammal Miqdar'!H117,"")</f>
        <v/>
      </c>
      <c r="G117" s="2">
        <f>IFERROR('Xammal Miqdar'!$C117*'Xammal Miqdar'!E117,"")</f>
        <v>0</v>
      </c>
      <c r="H117" s="2">
        <f>IFERROR('Xammal Miqdar'!$C117*'Xammal Miqdar'!F117,"")</f>
        <v>0</v>
      </c>
      <c r="I117" s="2">
        <f>IFERROR('Xammal Miqdar'!$C117*'Xammal Miqdar'!L117,"")</f>
        <v>0</v>
      </c>
      <c r="J117" s="2">
        <f>IFERROR('Xammal Miqdar'!$C117*'Xammal Miqdar'!I117,"")</f>
        <v>0</v>
      </c>
      <c r="K117" s="2">
        <f>IFERROR('Xammal Miqdar'!$C117*'Xammal Miqdar'!J117,"")</f>
        <v>0</v>
      </c>
      <c r="L117" s="2">
        <f>IFERROR('Xammal Miqdar'!$C117*'Xammal Miqdar'!K117,"")</f>
        <v>0</v>
      </c>
      <c r="M117" s="2">
        <f>IFERROR('Xammal Miqdar'!$C117*'Xammal Miqdar'!M117,"")</f>
        <v>0</v>
      </c>
      <c r="N117" s="2">
        <f>IFERROR('Xammal Miqdar'!$C117*'Xammal Miqdar'!R117,"")</f>
        <v>0</v>
      </c>
      <c r="O117" s="2">
        <f>IFERROR('Xammal Miqdar'!$C117*'Xammal Miqdar'!P117,"")</f>
        <v>0</v>
      </c>
      <c r="P117" s="2">
        <f>IFERROR('Xammal Miqdar'!$C117*'Xammal Miqdar'!Q117,"")</f>
        <v>0</v>
      </c>
      <c r="Q117" s="2">
        <f>IFERROR('Xammal Miqdar'!$C117*'Xammal Miqdar'!N117,"")</f>
        <v>0</v>
      </c>
      <c r="R117" s="2">
        <f>IFERROR('Xammal Miqdar'!$C117*'Xammal Miqdar'!O117,"")</f>
        <v>0</v>
      </c>
      <c r="S117" s="2">
        <f>IFERROR('Xammal Miqdar'!$C117*'Xammal Miqdar'!U117,"")</f>
        <v>0</v>
      </c>
      <c r="T117" s="2">
        <f>IFERROR('Xammal Miqdar'!$C117*'Xammal Miqdar'!V117,"")</f>
        <v>0</v>
      </c>
      <c r="U117" s="2">
        <f>IFERROR('Xammal Miqdar'!$C117*'Xammal Miqdar'!S117,"")</f>
        <v>0</v>
      </c>
      <c r="V117" s="2">
        <f>IFERROR('Xammal Miqdar'!$C117*'Xammal Miqdar'!T117,"")</f>
        <v>0</v>
      </c>
      <c r="W117" s="2">
        <f>IFERROR('Xammal Miqdar'!$C117*'Xammal Miqdar'!W117,"")</f>
        <v>0</v>
      </c>
      <c r="X117" s="1"/>
      <c r="Y117" s="1"/>
      <c r="Z117" s="1"/>
      <c r="AA117" s="1"/>
    </row>
    <row r="118" spans="1:27">
      <c r="A118" s="1" t="str">
        <f>'Xammal Miqdar'!A118</f>
        <v>YUMURTA ED</v>
      </c>
      <c r="B118" s="1" t="s">
        <v>168</v>
      </c>
      <c r="C118" s="1">
        <f>'Xammal Miqdar'!C118</f>
        <v>0.14552631578947378</v>
      </c>
      <c r="D118" s="2" t="str">
        <f>IFERROR('Xammal Miqdar'!$C118*'Xammal Miqdar'!D118,"")</f>
        <v/>
      </c>
      <c r="E118" s="2" t="str">
        <f>IFERROR('Xammal Miqdar'!$C118*'Xammal Miqdar'!G118,"")</f>
        <v/>
      </c>
      <c r="F118" s="2">
        <f>IFERROR('Xammal Miqdar'!$C118*'Xammal Miqdar'!H118,"")</f>
        <v>7.2763157894736891E-2</v>
      </c>
      <c r="G118" s="2">
        <f>IFERROR('Xammal Miqdar'!$C118*'Xammal Miqdar'!E118,"")</f>
        <v>0.14552631578947378</v>
      </c>
      <c r="H118" s="2">
        <f>IFERROR('Xammal Miqdar'!$C118*'Xammal Miqdar'!F118,"")</f>
        <v>0</v>
      </c>
      <c r="I118" s="2">
        <f>IFERROR('Xammal Miqdar'!$C118*'Xammal Miqdar'!L118,"")</f>
        <v>0</v>
      </c>
      <c r="J118" s="2">
        <f>IFERROR('Xammal Miqdar'!$C118*'Xammal Miqdar'!I118,"")</f>
        <v>0</v>
      </c>
      <c r="K118" s="2">
        <f>IFERROR('Xammal Miqdar'!$C118*'Xammal Miqdar'!J118,"")</f>
        <v>0</v>
      </c>
      <c r="L118" s="2">
        <f>IFERROR('Xammal Miqdar'!$C118*'Xammal Miqdar'!K118,"")</f>
        <v>0</v>
      </c>
      <c r="M118" s="2">
        <f>IFERROR('Xammal Miqdar'!$C118*'Xammal Miqdar'!M118,"")</f>
        <v>0</v>
      </c>
      <c r="N118" s="2">
        <f>IFERROR('Xammal Miqdar'!$C118*'Xammal Miqdar'!R118,"")</f>
        <v>0.14552631578947378</v>
      </c>
      <c r="O118" s="2">
        <f>IFERROR('Xammal Miqdar'!$C118*'Xammal Miqdar'!P118,"")</f>
        <v>0.14552631578947378</v>
      </c>
      <c r="P118" s="2">
        <f>IFERROR('Xammal Miqdar'!$C118*'Xammal Miqdar'!Q118,"")</f>
        <v>0.14552631578947378</v>
      </c>
      <c r="Q118" s="2">
        <f>IFERROR('Xammal Miqdar'!$C118*'Xammal Miqdar'!N118,"")</f>
        <v>0.29105263157894756</v>
      </c>
      <c r="R118" s="2">
        <f>IFERROR('Xammal Miqdar'!$C118*'Xammal Miqdar'!O118,"")</f>
        <v>0.14552631578947378</v>
      </c>
      <c r="S118" s="2">
        <f>IFERROR('Xammal Miqdar'!$C118*'Xammal Miqdar'!U118,"")</f>
        <v>0</v>
      </c>
      <c r="T118" s="2">
        <f>IFERROR('Xammal Miqdar'!$C118*'Xammal Miqdar'!V118,"")</f>
        <v>0</v>
      </c>
      <c r="U118" s="2">
        <f>IFERROR('Xammal Miqdar'!$C118*'Xammal Miqdar'!S118,"")</f>
        <v>0.14552631578947378</v>
      </c>
      <c r="V118" s="2">
        <f>IFERROR('Xammal Miqdar'!$C118*'Xammal Miqdar'!T118,"")</f>
        <v>0.14552631578947378</v>
      </c>
      <c r="W118" s="2">
        <f>IFERROR('Xammal Miqdar'!$C118*'Xammal Miqdar'!W118,"")</f>
        <v>0</v>
      </c>
      <c r="X118" s="1"/>
      <c r="Y118" s="1"/>
      <c r="Z118" s="1"/>
      <c r="AA118" s="1"/>
    </row>
    <row r="119" spans="1:27">
      <c r="A119" s="1" t="str">
        <f>'Xammal Miqdar'!A119</f>
        <v>ZEFERAN KG ( 1 Gr)</v>
      </c>
      <c r="B119" s="1" t="s">
        <v>167</v>
      </c>
      <c r="C119" s="1">
        <f>'Xammal Miqdar'!C119</f>
        <v>10000</v>
      </c>
      <c r="D119" s="2" t="str">
        <f>IFERROR('Xammal Miqdar'!$C119*'Xammal Miqdar'!D119,"")</f>
        <v/>
      </c>
      <c r="E119" s="2" t="str">
        <f>IFERROR('Xammal Miqdar'!$C119*'Xammal Miqdar'!G119,"")</f>
        <v/>
      </c>
      <c r="F119" s="2" t="str">
        <f>IFERROR('Xammal Miqdar'!$C119*'Xammal Miqdar'!H119,"")</f>
        <v/>
      </c>
      <c r="G119" s="2">
        <f>IFERROR('Xammal Miqdar'!$C119*'Xammal Miqdar'!E119,"")</f>
        <v>0</v>
      </c>
      <c r="H119" s="2">
        <f>IFERROR('Xammal Miqdar'!$C119*'Xammal Miqdar'!F119,"")</f>
        <v>0</v>
      </c>
      <c r="I119" s="2">
        <f>IFERROR('Xammal Miqdar'!$C119*'Xammal Miqdar'!L119,"")</f>
        <v>0</v>
      </c>
      <c r="J119" s="2">
        <f>IFERROR('Xammal Miqdar'!$C119*'Xammal Miqdar'!I119,"")</f>
        <v>0</v>
      </c>
      <c r="K119" s="2">
        <f>IFERROR('Xammal Miqdar'!$C119*'Xammal Miqdar'!J119,"")</f>
        <v>0</v>
      </c>
      <c r="L119" s="2">
        <f>IFERROR('Xammal Miqdar'!$C119*'Xammal Miqdar'!K119,"")</f>
        <v>0</v>
      </c>
      <c r="M119" s="2">
        <f>IFERROR('Xammal Miqdar'!$C119*'Xammal Miqdar'!M119,"")</f>
        <v>0</v>
      </c>
      <c r="N119" s="2">
        <f>IFERROR('Xammal Miqdar'!$C119*'Xammal Miqdar'!R119,"")</f>
        <v>0</v>
      </c>
      <c r="O119" s="2">
        <f>IFERROR('Xammal Miqdar'!$C119*'Xammal Miqdar'!P119,"")</f>
        <v>0</v>
      </c>
      <c r="P119" s="2">
        <f>IFERROR('Xammal Miqdar'!$C119*'Xammal Miqdar'!Q119,"")</f>
        <v>0</v>
      </c>
      <c r="Q119" s="2">
        <f>IFERROR('Xammal Miqdar'!$C119*'Xammal Miqdar'!N119,"")</f>
        <v>0</v>
      </c>
      <c r="R119" s="2">
        <f>IFERROR('Xammal Miqdar'!$C119*'Xammal Miqdar'!O119,"")</f>
        <v>0</v>
      </c>
      <c r="S119" s="2">
        <f>IFERROR('Xammal Miqdar'!$C119*'Xammal Miqdar'!U119,"")</f>
        <v>0</v>
      </c>
      <c r="T119" s="2">
        <f>IFERROR('Xammal Miqdar'!$C119*'Xammal Miqdar'!V119,"")</f>
        <v>0</v>
      </c>
      <c r="U119" s="2">
        <f>IFERROR('Xammal Miqdar'!$C119*'Xammal Miqdar'!S119,"")</f>
        <v>0</v>
      </c>
      <c r="V119" s="2">
        <f>IFERROR('Xammal Miqdar'!$C119*'Xammal Miqdar'!T119,"")</f>
        <v>0</v>
      </c>
      <c r="W119" s="2">
        <f>IFERROR('Xammal Miqdar'!$C119*'Xammal Miqdar'!W119,"")</f>
        <v>0</v>
      </c>
      <c r="X119" s="1"/>
      <c r="Y119" s="1"/>
      <c r="Z119" s="1"/>
      <c r="AA119" s="1"/>
    </row>
    <row r="120" spans="1:27">
      <c r="A120" s="1" t="str">
        <f>'Xammal Miqdar'!A120</f>
        <v xml:space="preserve">ZENCEFIL KG </v>
      </c>
      <c r="B120" s="1" t="s">
        <v>167</v>
      </c>
      <c r="C120" s="1">
        <f>'Xammal Miqdar'!C120</f>
        <v>5.6533333333333333</v>
      </c>
      <c r="D120" s="2" t="str">
        <f>IFERROR('Xammal Miqdar'!$C120*'Xammal Miqdar'!D120,"")</f>
        <v/>
      </c>
      <c r="E120" s="2" t="str">
        <f>IFERROR('Xammal Miqdar'!$C120*'Xammal Miqdar'!G120,"")</f>
        <v/>
      </c>
      <c r="F120" s="2" t="str">
        <f>IFERROR('Xammal Miqdar'!$C120*'Xammal Miqdar'!H120,"")</f>
        <v/>
      </c>
      <c r="G120" s="2">
        <f>IFERROR('Xammal Miqdar'!$C120*'Xammal Miqdar'!E120,"")</f>
        <v>0</v>
      </c>
      <c r="H120" s="2">
        <f>IFERROR('Xammal Miqdar'!$C120*'Xammal Miqdar'!F120,"")</f>
        <v>0</v>
      </c>
      <c r="I120" s="2">
        <f>IFERROR('Xammal Miqdar'!$C120*'Xammal Miqdar'!L120,"")</f>
        <v>0</v>
      </c>
      <c r="J120" s="2">
        <f>IFERROR('Xammal Miqdar'!$C120*'Xammal Miqdar'!I120,"")</f>
        <v>0</v>
      </c>
      <c r="K120" s="2">
        <f>IFERROR('Xammal Miqdar'!$C120*'Xammal Miqdar'!J120,"")</f>
        <v>0</v>
      </c>
      <c r="L120" s="2">
        <f>IFERROR('Xammal Miqdar'!$C120*'Xammal Miqdar'!K120,"")</f>
        <v>0</v>
      </c>
      <c r="M120" s="2">
        <f>IFERROR('Xammal Miqdar'!$C120*'Xammal Miqdar'!M120,"")</f>
        <v>0</v>
      </c>
      <c r="N120" s="2">
        <f>IFERROR('Xammal Miqdar'!$C120*'Xammal Miqdar'!R120,"")</f>
        <v>0</v>
      </c>
      <c r="O120" s="2">
        <f>IFERROR('Xammal Miqdar'!$C120*'Xammal Miqdar'!P120,"")</f>
        <v>0</v>
      </c>
      <c r="P120" s="2">
        <f>IFERROR('Xammal Miqdar'!$C120*'Xammal Miqdar'!Q120,"")</f>
        <v>0</v>
      </c>
      <c r="Q120" s="2">
        <f>IFERROR('Xammal Miqdar'!$C120*'Xammal Miqdar'!N120,"")</f>
        <v>0</v>
      </c>
      <c r="R120" s="2">
        <f>IFERROR('Xammal Miqdar'!$C120*'Xammal Miqdar'!O120,"")</f>
        <v>0</v>
      </c>
      <c r="S120" s="2">
        <f>IFERROR('Xammal Miqdar'!$C120*'Xammal Miqdar'!U120,"")</f>
        <v>0</v>
      </c>
      <c r="T120" s="2">
        <f>IFERROR('Xammal Miqdar'!$C120*'Xammal Miqdar'!V120,"")</f>
        <v>0</v>
      </c>
      <c r="U120" s="2">
        <f>IFERROR('Xammal Miqdar'!$C120*'Xammal Miqdar'!S120,"")</f>
        <v>0</v>
      </c>
      <c r="V120" s="2">
        <f>IFERROR('Xammal Miqdar'!$C120*'Xammal Miqdar'!T120,"")</f>
        <v>0</v>
      </c>
      <c r="W120" s="2">
        <f>IFERROR('Xammal Miqdar'!$C120*'Xammal Miqdar'!W120,"")</f>
        <v>0</v>
      </c>
      <c r="X120" s="1"/>
      <c r="Y120" s="1"/>
      <c r="Z120" s="1"/>
      <c r="AA120" s="1"/>
    </row>
    <row r="121" spans="1:27">
      <c r="A121" s="1" t="str">
        <f>'Xammal Miqdar'!A121</f>
        <v xml:space="preserve">ZIRINC KG </v>
      </c>
      <c r="B121" s="1" t="s">
        <v>167</v>
      </c>
      <c r="C121" s="1">
        <f>'Xammal Miqdar'!C121</f>
        <v>15</v>
      </c>
      <c r="D121" s="2" t="str">
        <f>IFERROR('Xammal Miqdar'!$C121*'Xammal Miqdar'!D121,"")</f>
        <v/>
      </c>
      <c r="E121" s="2" t="str">
        <f>IFERROR('Xammal Miqdar'!$C121*'Xammal Miqdar'!G121,"")</f>
        <v/>
      </c>
      <c r="F121" s="2" t="str">
        <f>IFERROR('Xammal Miqdar'!$C121*'Xammal Miqdar'!H121,"")</f>
        <v/>
      </c>
      <c r="G121" s="2">
        <f>IFERROR('Xammal Miqdar'!$C121*'Xammal Miqdar'!E121,"")</f>
        <v>0</v>
      </c>
      <c r="H121" s="2">
        <f>IFERROR('Xammal Miqdar'!$C121*'Xammal Miqdar'!F121,"")</f>
        <v>0</v>
      </c>
      <c r="I121" s="2">
        <f>IFERROR('Xammal Miqdar'!$C121*'Xammal Miqdar'!L121,"")</f>
        <v>0</v>
      </c>
      <c r="J121" s="2">
        <f>IFERROR('Xammal Miqdar'!$C121*'Xammal Miqdar'!I121,"")</f>
        <v>0</v>
      </c>
      <c r="K121" s="2">
        <f>IFERROR('Xammal Miqdar'!$C121*'Xammal Miqdar'!J121,"")</f>
        <v>0</v>
      </c>
      <c r="L121" s="2">
        <f>IFERROR('Xammal Miqdar'!$C121*'Xammal Miqdar'!K121,"")</f>
        <v>0</v>
      </c>
      <c r="M121" s="2">
        <f>IFERROR('Xammal Miqdar'!$C121*'Xammal Miqdar'!M121,"")</f>
        <v>0</v>
      </c>
      <c r="N121" s="2">
        <f>IFERROR('Xammal Miqdar'!$C121*'Xammal Miqdar'!R121,"")</f>
        <v>0</v>
      </c>
      <c r="O121" s="2">
        <f>IFERROR('Xammal Miqdar'!$C121*'Xammal Miqdar'!P121,"")</f>
        <v>0</v>
      </c>
      <c r="P121" s="2">
        <f>IFERROR('Xammal Miqdar'!$C121*'Xammal Miqdar'!Q121,"")</f>
        <v>0</v>
      </c>
      <c r="Q121" s="2">
        <f>IFERROR('Xammal Miqdar'!$C121*'Xammal Miqdar'!N121,"")</f>
        <v>0</v>
      </c>
      <c r="R121" s="2">
        <f>IFERROR('Xammal Miqdar'!$C121*'Xammal Miqdar'!O121,"")</f>
        <v>0</v>
      </c>
      <c r="S121" s="2">
        <f>IFERROR('Xammal Miqdar'!$C121*'Xammal Miqdar'!U121,"")</f>
        <v>0</v>
      </c>
      <c r="T121" s="2">
        <f>IFERROR('Xammal Miqdar'!$C121*'Xammal Miqdar'!V121,"")</f>
        <v>0</v>
      </c>
      <c r="U121" s="2">
        <f>IFERROR('Xammal Miqdar'!$C121*'Xammal Miqdar'!S121,"")</f>
        <v>0</v>
      </c>
      <c r="V121" s="2">
        <f>IFERROR('Xammal Miqdar'!$C121*'Xammal Miqdar'!T121,"")</f>
        <v>0</v>
      </c>
      <c r="W121" s="2">
        <f>IFERROR('Xammal Miqdar'!$C121*'Xammal Miqdar'!W121,"")</f>
        <v>0</v>
      </c>
      <c r="X121" s="1"/>
      <c r="Y121" s="1"/>
      <c r="Z121" s="1"/>
      <c r="AA121" s="1"/>
    </row>
    <row r="122" spans="1:27">
      <c r="A122" s="1" t="str">
        <f>'Xammal Miqdar'!A122</f>
        <v>Pesto sauce</v>
      </c>
      <c r="B122" s="1"/>
      <c r="C122" s="1">
        <f>'Xammal Miqdar'!C122</f>
        <v>0</v>
      </c>
      <c r="D122" s="2">
        <f>IFERROR('Xammal Miqdar'!$C122*'Xammal Miqdar'!D122,"")</f>
        <v>0</v>
      </c>
      <c r="E122" s="2">
        <f>IFERROR('Xammal Miqdar'!$C122*'Xammal Miqdar'!G122,"")</f>
        <v>0</v>
      </c>
      <c r="F122" s="2">
        <f>IFERROR('Xammal Miqdar'!$C122*'Xammal Miqdar'!H122,"")</f>
        <v>0</v>
      </c>
      <c r="G122" s="2">
        <f>IFERROR('Xammal Miqdar'!$C122*'Xammal Miqdar'!E122,"")</f>
        <v>0</v>
      </c>
      <c r="H122" s="2">
        <f>IFERROR('Xammal Miqdar'!$C122*'Xammal Miqdar'!F122,"")</f>
        <v>0</v>
      </c>
      <c r="I122" s="2">
        <f>IFERROR('Xammal Miqdar'!$C122*'Xammal Miqdar'!L122,"")</f>
        <v>0</v>
      </c>
      <c r="J122" s="2">
        <f>IFERROR('Xammal Miqdar'!$C122*'Xammal Miqdar'!I122,"")</f>
        <v>0</v>
      </c>
      <c r="K122" s="2">
        <f>IFERROR('Xammal Miqdar'!$C122*'Xammal Miqdar'!J122,"")</f>
        <v>0</v>
      </c>
      <c r="L122" s="2">
        <f>IFERROR('Xammal Miqdar'!$C122*'Xammal Miqdar'!K122,"")</f>
        <v>0</v>
      </c>
      <c r="M122" s="2">
        <f>IFERROR('Xammal Miqdar'!$C122*'Xammal Miqdar'!M122,"")</f>
        <v>0</v>
      </c>
      <c r="N122" s="2">
        <f>IFERROR('Xammal Miqdar'!$C122*'Xammal Miqdar'!R122,"")</f>
        <v>0</v>
      </c>
      <c r="O122" s="2">
        <f>IFERROR('Xammal Miqdar'!$C122*'Xammal Miqdar'!P122,"")</f>
        <v>0</v>
      </c>
      <c r="P122" s="2">
        <f>IFERROR('Xammal Miqdar'!$C122*'Xammal Miqdar'!Q122,"")</f>
        <v>0</v>
      </c>
      <c r="Q122" s="2">
        <f>IFERROR('Xammal Miqdar'!$C122*'Xammal Miqdar'!N122,"")</f>
        <v>0</v>
      </c>
      <c r="R122" s="2">
        <f>IFERROR('Xammal Miqdar'!$C122*'Xammal Miqdar'!O122,"")</f>
        <v>0</v>
      </c>
      <c r="S122" s="2">
        <f>IFERROR('Xammal Miqdar'!$C122*'Xammal Miqdar'!U122,"")</f>
        <v>0</v>
      </c>
      <c r="T122" s="2">
        <f>IFERROR('Xammal Miqdar'!$C122*'Xammal Miqdar'!V122,"")</f>
        <v>0</v>
      </c>
      <c r="U122" s="2">
        <f>IFERROR('Xammal Miqdar'!$C122*'Xammal Miqdar'!S122,"")</f>
        <v>0</v>
      </c>
      <c r="V122" s="2">
        <f>IFERROR('Xammal Miqdar'!$C122*'Xammal Miqdar'!T122,"")</f>
        <v>0</v>
      </c>
      <c r="W122" s="2">
        <f>IFERROR('Xammal Miqdar'!$C122*'Xammal Miqdar'!W122,"")</f>
        <v>0</v>
      </c>
      <c r="X122" s="1"/>
      <c r="Y122" s="1"/>
      <c r="Z122" s="1"/>
      <c r="AA122" s="1"/>
    </row>
    <row r="123" spans="1:27">
      <c r="A123" s="1" t="str">
        <f>'Xammal Miqdar'!A123</f>
        <v>Caesar sauce Y/F</v>
      </c>
      <c r="B123" s="1"/>
      <c r="C123" s="1">
        <f>'Xammal Miqdar'!C123</f>
        <v>8</v>
      </c>
      <c r="D123" s="2">
        <f>IFERROR('Xammal Miqdar'!$C123*'Xammal Miqdar'!D123,"")</f>
        <v>0</v>
      </c>
      <c r="E123" s="2">
        <f>IFERROR('Xammal Miqdar'!$C123*'Xammal Miqdar'!G123,"")</f>
        <v>0</v>
      </c>
      <c r="F123" s="2">
        <f>IFERROR('Xammal Miqdar'!$C123*'Xammal Miqdar'!H123,"")</f>
        <v>0</v>
      </c>
      <c r="G123" s="2">
        <f>IFERROR('Xammal Miqdar'!$C123*'Xammal Miqdar'!E123,"")</f>
        <v>0</v>
      </c>
      <c r="H123" s="2">
        <f>IFERROR('Xammal Miqdar'!$C123*'Xammal Miqdar'!F123,"")</f>
        <v>0</v>
      </c>
      <c r="I123" s="2">
        <f>IFERROR('Xammal Miqdar'!$C123*'Xammal Miqdar'!L123,"")</f>
        <v>0</v>
      </c>
      <c r="J123" s="2">
        <f>IFERROR('Xammal Miqdar'!$C123*'Xammal Miqdar'!I123,"")</f>
        <v>0.24</v>
      </c>
      <c r="K123" s="2">
        <f>IFERROR('Xammal Miqdar'!$C123*'Xammal Miqdar'!J123,"")</f>
        <v>0</v>
      </c>
      <c r="L123" s="2">
        <f>IFERROR('Xammal Miqdar'!$C123*'Xammal Miqdar'!K123,"")</f>
        <v>0</v>
      </c>
      <c r="M123" s="2">
        <f>IFERROR('Xammal Miqdar'!$C123*'Xammal Miqdar'!M123,"")</f>
        <v>0</v>
      </c>
      <c r="N123" s="2">
        <f>IFERROR('Xammal Miqdar'!$C123*'Xammal Miqdar'!R123,"")</f>
        <v>0</v>
      </c>
      <c r="O123" s="2">
        <f>IFERROR('Xammal Miqdar'!$C123*'Xammal Miqdar'!P123,"")</f>
        <v>0</v>
      </c>
      <c r="P123" s="2">
        <f>IFERROR('Xammal Miqdar'!$C123*'Xammal Miqdar'!Q123,"")</f>
        <v>0</v>
      </c>
      <c r="Q123" s="2">
        <f>IFERROR('Xammal Miqdar'!$C123*'Xammal Miqdar'!N123,"")</f>
        <v>0</v>
      </c>
      <c r="R123" s="2">
        <f>IFERROR('Xammal Miqdar'!$C123*'Xammal Miqdar'!O123,"")</f>
        <v>0</v>
      </c>
      <c r="S123" s="2">
        <f>IFERROR('Xammal Miqdar'!$C123*'Xammal Miqdar'!U123,"")</f>
        <v>0</v>
      </c>
      <c r="T123" s="2">
        <f>IFERROR('Xammal Miqdar'!$C123*'Xammal Miqdar'!V123,"")</f>
        <v>0</v>
      </c>
      <c r="U123" s="2">
        <f>IFERROR('Xammal Miqdar'!$C123*'Xammal Miqdar'!S123,"")</f>
        <v>0</v>
      </c>
      <c r="V123" s="2">
        <f>IFERROR('Xammal Miqdar'!$C123*'Xammal Miqdar'!T123,"")</f>
        <v>0</v>
      </c>
      <c r="W123" s="2">
        <f>IFERROR('Xammal Miqdar'!$C123*'Xammal Miqdar'!W123,"")</f>
        <v>0</v>
      </c>
      <c r="X123" s="1"/>
      <c r="Y123" s="1"/>
      <c r="Z123" s="1"/>
      <c r="AA123" s="1"/>
    </row>
    <row r="124" spans="1:27">
      <c r="A124" s="1" t="str">
        <f>'Xammal Miqdar'!A124</f>
        <v>Nuggets kq</v>
      </c>
      <c r="B124" s="1"/>
      <c r="C124" s="1">
        <f>'Xammal Miqdar'!C124</f>
        <v>12</v>
      </c>
      <c r="D124" s="2">
        <f>IFERROR('Xammal Miqdar'!$C124*'Xammal Miqdar'!D124,"")</f>
        <v>0</v>
      </c>
      <c r="E124" s="2">
        <f>IFERROR('Xammal Miqdar'!$C124*'Xammal Miqdar'!G124,"")</f>
        <v>0</v>
      </c>
      <c r="F124" s="2">
        <f>IFERROR('Xammal Miqdar'!$C124*'Xammal Miqdar'!H124,"")</f>
        <v>0</v>
      </c>
      <c r="G124" s="2">
        <f>IFERROR('Xammal Miqdar'!$C124*'Xammal Miqdar'!E124,"")</f>
        <v>0</v>
      </c>
      <c r="H124" s="2">
        <f>IFERROR('Xammal Miqdar'!$C124*'Xammal Miqdar'!F124,"")</f>
        <v>0</v>
      </c>
      <c r="I124" s="2">
        <f>IFERROR('Xammal Miqdar'!$C124*'Xammal Miqdar'!L124,"")</f>
        <v>0</v>
      </c>
      <c r="J124" s="2">
        <f>IFERROR('Xammal Miqdar'!$C124*'Xammal Miqdar'!I124,"")</f>
        <v>0</v>
      </c>
      <c r="K124" s="2">
        <f>IFERROR('Xammal Miqdar'!$C124*'Xammal Miqdar'!J124,"")</f>
        <v>0</v>
      </c>
      <c r="L124" s="2">
        <f>IFERROR('Xammal Miqdar'!$C124*'Xammal Miqdar'!K124,"")</f>
        <v>1.56</v>
      </c>
      <c r="M124" s="2">
        <f>IFERROR('Xammal Miqdar'!$C124*'Xammal Miqdar'!M124,"")</f>
        <v>0</v>
      </c>
      <c r="N124" s="2">
        <f>IFERROR('Xammal Miqdar'!$C124*'Xammal Miqdar'!R124,"")</f>
        <v>0</v>
      </c>
      <c r="O124" s="2">
        <f>IFERROR('Xammal Miqdar'!$C124*'Xammal Miqdar'!P124,"")</f>
        <v>0</v>
      </c>
      <c r="P124" s="2">
        <f>IFERROR('Xammal Miqdar'!$C124*'Xammal Miqdar'!Q124,"")</f>
        <v>0</v>
      </c>
      <c r="Q124" s="2">
        <f>IFERROR('Xammal Miqdar'!$C124*'Xammal Miqdar'!N124,"")</f>
        <v>0</v>
      </c>
      <c r="R124" s="2">
        <f>IFERROR('Xammal Miqdar'!$C124*'Xammal Miqdar'!O124,"")</f>
        <v>0</v>
      </c>
      <c r="S124" s="2">
        <f>IFERROR('Xammal Miqdar'!$C124*'Xammal Miqdar'!U124,"")</f>
        <v>1.56</v>
      </c>
      <c r="T124" s="2">
        <f>IFERROR('Xammal Miqdar'!$C124*'Xammal Miqdar'!V124,"")</f>
        <v>0</v>
      </c>
      <c r="U124" s="2">
        <f>IFERROR('Xammal Miqdar'!$C124*'Xammal Miqdar'!S124,"")</f>
        <v>0</v>
      </c>
      <c r="V124" s="2">
        <f>IFERROR('Xammal Miqdar'!$C124*'Xammal Miqdar'!T124,"")</f>
        <v>0</v>
      </c>
      <c r="W124" s="2">
        <f>IFERROR('Xammal Miqdar'!$C124*'Xammal Miqdar'!W124,"")</f>
        <v>0</v>
      </c>
      <c r="X124" s="1"/>
      <c r="Y124" s="1"/>
      <c r="Z124" s="1"/>
      <c r="AA124" s="1"/>
    </row>
    <row r="125" spans="1:27">
      <c r="A125" s="1" t="str">
        <f>'Xammal Miqdar'!A125</f>
        <v>Toyuq budu</v>
      </c>
      <c r="B125" s="1"/>
      <c r="C125" s="1">
        <f>'Xammal Miqdar'!C125</f>
        <v>6</v>
      </c>
      <c r="D125" s="2">
        <f>IFERROR('Xammal Miqdar'!$C125*'Xammal Miqdar'!D125,"")</f>
        <v>0</v>
      </c>
      <c r="E125" s="2">
        <f>IFERROR('Xammal Miqdar'!$C125*'Xammal Miqdar'!G125,"")</f>
        <v>0</v>
      </c>
      <c r="F125" s="2">
        <f>IFERROR('Xammal Miqdar'!$C125*'Xammal Miqdar'!H125,"")</f>
        <v>0</v>
      </c>
      <c r="G125" s="2">
        <f>IFERROR('Xammal Miqdar'!$C125*'Xammal Miqdar'!E125,"")</f>
        <v>0</v>
      </c>
      <c r="H125" s="2">
        <f>IFERROR('Xammal Miqdar'!$C125*'Xammal Miqdar'!F125,"")</f>
        <v>0</v>
      </c>
      <c r="I125" s="2">
        <f>IFERROR('Xammal Miqdar'!$C125*'Xammal Miqdar'!L125,"")</f>
        <v>0</v>
      </c>
      <c r="J125" s="2">
        <f>IFERROR('Xammal Miqdar'!$C125*'Xammal Miqdar'!I125,"")</f>
        <v>0</v>
      </c>
      <c r="K125" s="2">
        <f>IFERROR('Xammal Miqdar'!$C125*'Xammal Miqdar'!J125,"")</f>
        <v>0</v>
      </c>
      <c r="L125" s="2">
        <f>IFERROR('Xammal Miqdar'!$C125*'Xammal Miqdar'!K125,"")</f>
        <v>0</v>
      </c>
      <c r="M125" s="2">
        <f>IFERROR('Xammal Miqdar'!$C125*'Xammal Miqdar'!M125,"")</f>
        <v>0</v>
      </c>
      <c r="N125" s="2">
        <f>IFERROR('Xammal Miqdar'!$C125*'Xammal Miqdar'!R125,"")</f>
        <v>0</v>
      </c>
      <c r="O125" s="2">
        <f>IFERROR('Xammal Miqdar'!$C125*'Xammal Miqdar'!P125,"")</f>
        <v>0</v>
      </c>
      <c r="P125" s="2">
        <f>IFERROR('Xammal Miqdar'!$C125*'Xammal Miqdar'!Q125,"")</f>
        <v>0</v>
      </c>
      <c r="Q125" s="2">
        <f>IFERROR('Xammal Miqdar'!$C125*'Xammal Miqdar'!N125,"")</f>
        <v>0</v>
      </c>
      <c r="R125" s="2">
        <f>IFERROR('Xammal Miqdar'!$C125*'Xammal Miqdar'!O125,"")</f>
        <v>0</v>
      </c>
      <c r="S125" s="2">
        <f>IFERROR('Xammal Miqdar'!$C125*'Xammal Miqdar'!U125,"")</f>
        <v>0</v>
      </c>
      <c r="T125" s="2">
        <f>IFERROR('Xammal Miqdar'!$C125*'Xammal Miqdar'!V125,"")</f>
        <v>0</v>
      </c>
      <c r="U125" s="2">
        <f>IFERROR('Xammal Miqdar'!$C125*'Xammal Miqdar'!S125,"")</f>
        <v>1.7999999999999998</v>
      </c>
      <c r="V125" s="2">
        <f>IFERROR('Xammal Miqdar'!$C125*'Xammal Miqdar'!T125,"")</f>
        <v>0</v>
      </c>
      <c r="W125" s="2">
        <f>IFERROR('Xammal Miqdar'!$C125*'Xammal Miqdar'!W125,"")</f>
        <v>0</v>
      </c>
      <c r="X125" s="1"/>
      <c r="Y125" s="1"/>
      <c r="Z125" s="1"/>
      <c r="AA125" s="1"/>
    </row>
    <row r="126" spans="1:27">
      <c r="A126" s="1" t="str">
        <f>'Xammal Miqdar'!A126</f>
        <v>Toyuq qanad</v>
      </c>
      <c r="B126" s="1"/>
      <c r="C126" s="1">
        <f>'Xammal Miqdar'!C126</f>
        <v>7</v>
      </c>
      <c r="D126" s="2">
        <f>IFERROR('Xammal Miqdar'!$C126*'Xammal Miqdar'!D126,"")</f>
        <v>0</v>
      </c>
      <c r="E126" s="2">
        <f>IFERROR('Xammal Miqdar'!$C126*'Xammal Miqdar'!G126,"")</f>
        <v>0</v>
      </c>
      <c r="F126" s="2">
        <f>IFERROR('Xammal Miqdar'!$C126*'Xammal Miqdar'!H126,"")</f>
        <v>0</v>
      </c>
      <c r="G126" s="2">
        <f>IFERROR('Xammal Miqdar'!$C126*'Xammal Miqdar'!E126,"")</f>
        <v>0</v>
      </c>
      <c r="H126" s="2">
        <f>IFERROR('Xammal Miqdar'!$C126*'Xammal Miqdar'!F126,"")</f>
        <v>0</v>
      </c>
      <c r="I126" s="2">
        <f>IFERROR('Xammal Miqdar'!$C126*'Xammal Miqdar'!L126,"")</f>
        <v>0</v>
      </c>
      <c r="J126" s="2">
        <f>IFERROR('Xammal Miqdar'!$C126*'Xammal Miqdar'!I126,"")</f>
        <v>0</v>
      </c>
      <c r="K126" s="2">
        <f>IFERROR('Xammal Miqdar'!$C126*'Xammal Miqdar'!J126,"")</f>
        <v>0</v>
      </c>
      <c r="L126" s="2">
        <f>IFERROR('Xammal Miqdar'!$C126*'Xammal Miqdar'!K126,"")</f>
        <v>0</v>
      </c>
      <c r="M126" s="2">
        <f>IFERROR('Xammal Miqdar'!$C126*'Xammal Miqdar'!M126,"")</f>
        <v>0</v>
      </c>
      <c r="N126" s="2">
        <f>IFERROR('Xammal Miqdar'!$C126*'Xammal Miqdar'!R126,"")</f>
        <v>0</v>
      </c>
      <c r="O126" s="2">
        <f>IFERROR('Xammal Miqdar'!$C126*'Xammal Miqdar'!P126,"")</f>
        <v>0</v>
      </c>
      <c r="P126" s="2">
        <f>IFERROR('Xammal Miqdar'!$C126*'Xammal Miqdar'!Q126,"")</f>
        <v>0</v>
      </c>
      <c r="Q126" s="2">
        <f>IFERROR('Xammal Miqdar'!$C126*'Xammal Miqdar'!N126,"")</f>
        <v>0</v>
      </c>
      <c r="R126" s="2">
        <f>IFERROR('Xammal Miqdar'!$C126*'Xammal Miqdar'!O126,"")</f>
        <v>0</v>
      </c>
      <c r="S126" s="2">
        <f>IFERROR('Xammal Miqdar'!$C126*'Xammal Miqdar'!U126,"")</f>
        <v>0</v>
      </c>
      <c r="T126" s="2">
        <f>IFERROR('Xammal Miqdar'!$C126*'Xammal Miqdar'!V126,"")</f>
        <v>0</v>
      </c>
      <c r="U126" s="2">
        <f>IFERROR('Xammal Miqdar'!$C126*'Xammal Miqdar'!S126,"")</f>
        <v>0</v>
      </c>
      <c r="V126" s="2">
        <f>IFERROR('Xammal Miqdar'!$C126*'Xammal Miqdar'!T126,"")</f>
        <v>1.75</v>
      </c>
      <c r="W126" s="2">
        <f>IFERROR('Xammal Miqdar'!$C126*'Xammal Miqdar'!W126,"")</f>
        <v>0</v>
      </c>
      <c r="X126" s="1"/>
      <c r="Y126" s="1"/>
      <c r="Z126" s="1"/>
      <c r="AA126" s="1"/>
    </row>
    <row r="127" spans="1:27">
      <c r="A127" s="1" t="str">
        <f>'Xammal Miqdar'!A127</f>
        <v>Pizza soss Y/F</v>
      </c>
      <c r="B127" s="1"/>
      <c r="C127" s="1">
        <f>'Xammal Miqdar'!C127</f>
        <v>3.37</v>
      </c>
      <c r="D127" s="2">
        <f>IFERROR('Xammal Miqdar'!$C127*'Xammal Miqdar'!D127,"")</f>
        <v>0</v>
      </c>
      <c r="E127" s="2">
        <f>IFERROR('Xammal Miqdar'!$C127*'Xammal Miqdar'!G127,"")</f>
        <v>0</v>
      </c>
      <c r="F127" s="2">
        <f>IFERROR('Xammal Miqdar'!$C127*'Xammal Miqdar'!H127,"")</f>
        <v>0</v>
      </c>
      <c r="G127" s="2">
        <f>IFERROR('Xammal Miqdar'!$C127*'Xammal Miqdar'!E127,"")</f>
        <v>0</v>
      </c>
      <c r="H127" s="2">
        <f>IFERROR('Xammal Miqdar'!$C127*'Xammal Miqdar'!F127,"")</f>
        <v>0</v>
      </c>
      <c r="I127" s="2">
        <f>IFERROR('Xammal Miqdar'!$C127*'Xammal Miqdar'!L127,"")</f>
        <v>0</v>
      </c>
      <c r="J127" s="2">
        <f>IFERROR('Xammal Miqdar'!$C127*'Xammal Miqdar'!I127,"")</f>
        <v>0</v>
      </c>
      <c r="K127" s="2">
        <f>IFERROR('Xammal Miqdar'!$C127*'Xammal Miqdar'!J127,"")</f>
        <v>0</v>
      </c>
      <c r="L127" s="2">
        <f>IFERROR('Xammal Miqdar'!$C127*'Xammal Miqdar'!K127,"")</f>
        <v>0</v>
      </c>
      <c r="M127" s="2">
        <f>IFERROR('Xammal Miqdar'!$C127*'Xammal Miqdar'!M127,"")</f>
        <v>0</v>
      </c>
      <c r="N127" s="2">
        <f>IFERROR('Xammal Miqdar'!$C127*'Xammal Miqdar'!R127,"")</f>
        <v>0</v>
      </c>
      <c r="O127" s="2">
        <f>IFERROR('Xammal Miqdar'!$C127*'Xammal Miqdar'!P127,"")</f>
        <v>0</v>
      </c>
      <c r="P127" s="2">
        <f>IFERROR('Xammal Miqdar'!$C127*'Xammal Miqdar'!Q127,"")</f>
        <v>0</v>
      </c>
      <c r="Q127" s="2">
        <f>IFERROR('Xammal Miqdar'!$C127*'Xammal Miqdar'!N127,"")</f>
        <v>0</v>
      </c>
      <c r="R127" s="2">
        <f>IFERROR('Xammal Miqdar'!$C127*'Xammal Miqdar'!O127,"")</f>
        <v>0</v>
      </c>
      <c r="S127" s="2">
        <f>IFERROR('Xammal Miqdar'!$C127*'Xammal Miqdar'!U127,"")</f>
        <v>0</v>
      </c>
      <c r="T127" s="2">
        <f>IFERROR('Xammal Miqdar'!$C127*'Xammal Miqdar'!V127,"")</f>
        <v>0</v>
      </c>
      <c r="U127" s="2">
        <f>IFERROR('Xammal Miqdar'!$C127*'Xammal Miqdar'!S127,"")</f>
        <v>0</v>
      </c>
      <c r="V127" s="2">
        <f>IFERROR('Xammal Miqdar'!$C127*'Xammal Miqdar'!T127,"")</f>
        <v>0</v>
      </c>
      <c r="W127" s="2">
        <f>IFERROR('Xammal Miqdar'!$C127*'Xammal Miqdar'!W127,"")</f>
        <v>0.33700000000000002</v>
      </c>
      <c r="X127" s="1"/>
      <c r="Y127" s="1"/>
      <c r="Z127" s="1"/>
      <c r="AA127" s="1"/>
    </row>
    <row r="128" spans="1:27">
      <c r="A128" s="1" t="str">
        <f>'Xammal Miqdar'!A128</f>
        <v>Pizza hemiri Y/F</v>
      </c>
      <c r="B128" s="1"/>
      <c r="C128" s="1">
        <f>'Xammal Miqdar'!C128</f>
        <v>1.1599999999999999</v>
      </c>
      <c r="D128" s="2">
        <f>IFERROR('Xammal Miqdar'!$C128*'Xammal Miqdar'!D128,"")</f>
        <v>0</v>
      </c>
      <c r="E128" s="2">
        <f>IFERROR('Xammal Miqdar'!$C128*'Xammal Miqdar'!G128,"")</f>
        <v>0</v>
      </c>
      <c r="F128" s="2">
        <f>IFERROR('Xammal Miqdar'!$C128*'Xammal Miqdar'!H128,"")</f>
        <v>0</v>
      </c>
      <c r="G128" s="2">
        <f>IFERROR('Xammal Miqdar'!$C128*'Xammal Miqdar'!E128,"")</f>
        <v>0</v>
      </c>
      <c r="H128" s="2">
        <f>IFERROR('Xammal Miqdar'!$C128*'Xammal Miqdar'!F128,"")</f>
        <v>0</v>
      </c>
      <c r="I128" s="2">
        <f>IFERROR('Xammal Miqdar'!$C128*'Xammal Miqdar'!L128,"")</f>
        <v>0</v>
      </c>
      <c r="J128" s="2">
        <f>IFERROR('Xammal Miqdar'!$C128*'Xammal Miqdar'!I128,"")</f>
        <v>0</v>
      </c>
      <c r="K128" s="2">
        <f>IFERROR('Xammal Miqdar'!$C128*'Xammal Miqdar'!J128,"")</f>
        <v>0</v>
      </c>
      <c r="L128" s="2">
        <f>IFERROR('Xammal Miqdar'!$C128*'Xammal Miqdar'!K128,"")</f>
        <v>0</v>
      </c>
      <c r="M128" s="2">
        <f>IFERROR('Xammal Miqdar'!$C128*'Xammal Miqdar'!M128,"")</f>
        <v>0</v>
      </c>
      <c r="N128" s="2">
        <f>IFERROR('Xammal Miqdar'!$C128*'Xammal Miqdar'!R128,"")</f>
        <v>0</v>
      </c>
      <c r="O128" s="2">
        <f>IFERROR('Xammal Miqdar'!$C128*'Xammal Miqdar'!P128,"")</f>
        <v>0</v>
      </c>
      <c r="P128" s="2">
        <f>IFERROR('Xammal Miqdar'!$C128*'Xammal Miqdar'!Q128,"")</f>
        <v>0</v>
      </c>
      <c r="Q128" s="2">
        <f>IFERROR('Xammal Miqdar'!$C128*'Xammal Miqdar'!N128,"")</f>
        <v>0</v>
      </c>
      <c r="R128" s="2">
        <f>IFERROR('Xammal Miqdar'!$C128*'Xammal Miqdar'!O128,"")</f>
        <v>0</v>
      </c>
      <c r="S128" s="2">
        <f>IFERROR('Xammal Miqdar'!$C128*'Xammal Miqdar'!U128,"")</f>
        <v>0</v>
      </c>
      <c r="T128" s="2">
        <f>IFERROR('Xammal Miqdar'!$C128*'Xammal Miqdar'!V128,"")</f>
        <v>0</v>
      </c>
      <c r="U128" s="2">
        <f>IFERROR('Xammal Miqdar'!$C128*'Xammal Miqdar'!S128,"")</f>
        <v>0</v>
      </c>
      <c r="V128" s="2">
        <f>IFERROR('Xammal Miqdar'!$C128*'Xammal Miqdar'!T128,"")</f>
        <v>0</v>
      </c>
      <c r="W128" s="2">
        <f>IFERROR('Xammal Miqdar'!$C128*'Xammal Miqdar'!W128,"")</f>
        <v>0.24359999999999998</v>
      </c>
      <c r="X128" s="1"/>
      <c r="Y128" s="1"/>
      <c r="Z128" s="1"/>
      <c r="AA128" s="1"/>
    </row>
    <row r="129" spans="1:27">
      <c r="A129" s="1" t="str">
        <f>'Xammal Miqdar'!A129</f>
        <v>BBG sous kg</v>
      </c>
      <c r="B129" s="1"/>
      <c r="C129" s="1">
        <f>'Xammal Miqdar'!C129</f>
        <v>5.5</v>
      </c>
      <c r="D129" s="2">
        <f>IFERROR('Xammal Miqdar'!$C129*'Xammal Miqdar'!D129,"")</f>
        <v>0</v>
      </c>
      <c r="E129" s="2">
        <f>IFERROR('Xammal Miqdar'!$C129*'Xammal Miqdar'!G129,"")</f>
        <v>0</v>
      </c>
      <c r="F129" s="2">
        <f>IFERROR('Xammal Miqdar'!$C129*'Xammal Miqdar'!H129,"")</f>
        <v>0</v>
      </c>
      <c r="G129" s="2">
        <f>IFERROR('Xammal Miqdar'!$C129*'Xammal Miqdar'!E129,"")</f>
        <v>0</v>
      </c>
      <c r="H129" s="2">
        <f>IFERROR('Xammal Miqdar'!$C129*'Xammal Miqdar'!F129,"")</f>
        <v>0</v>
      </c>
      <c r="I129" s="2">
        <f>IFERROR('Xammal Miqdar'!$C129*'Xammal Miqdar'!L129,"")</f>
        <v>0</v>
      </c>
      <c r="J129" s="2">
        <f>IFERROR('Xammal Miqdar'!$C129*'Xammal Miqdar'!I129,"")</f>
        <v>0</v>
      </c>
      <c r="K129" s="2">
        <f>IFERROR('Xammal Miqdar'!$C129*'Xammal Miqdar'!J129,"")</f>
        <v>0</v>
      </c>
      <c r="L129" s="2">
        <f>IFERROR('Xammal Miqdar'!$C129*'Xammal Miqdar'!K129,"")</f>
        <v>0</v>
      </c>
      <c r="M129" s="2">
        <f>IFERROR('Xammal Miqdar'!$C129*'Xammal Miqdar'!M129,"")</f>
        <v>0</v>
      </c>
      <c r="N129" s="2">
        <f>IFERROR('Xammal Miqdar'!$C129*'Xammal Miqdar'!R129,"")</f>
        <v>0</v>
      </c>
      <c r="O129" s="2">
        <f>IFERROR('Xammal Miqdar'!$C129*'Xammal Miqdar'!P129,"")</f>
        <v>0</v>
      </c>
      <c r="P129" s="2">
        <f>IFERROR('Xammal Miqdar'!$C129*'Xammal Miqdar'!Q129,"")</f>
        <v>0</v>
      </c>
      <c r="Q129" s="2">
        <f>IFERROR('Xammal Miqdar'!$C129*'Xammal Miqdar'!N129,"")</f>
        <v>0</v>
      </c>
      <c r="R129" s="2">
        <f>IFERROR('Xammal Miqdar'!$C129*'Xammal Miqdar'!O129,"")</f>
        <v>0</v>
      </c>
      <c r="S129" s="2">
        <f>IFERROR('Xammal Miqdar'!$C129*'Xammal Miqdar'!U129,"")</f>
        <v>0</v>
      </c>
      <c r="T129" s="2">
        <f>IFERROR('Xammal Miqdar'!$C129*'Xammal Miqdar'!V129,"")</f>
        <v>0</v>
      </c>
      <c r="U129" s="2">
        <f>IFERROR('Xammal Miqdar'!$C129*'Xammal Miqdar'!S129,"")</f>
        <v>0</v>
      </c>
      <c r="V129" s="2">
        <f>IFERROR('Xammal Miqdar'!$C129*'Xammal Miqdar'!T129,"")</f>
        <v>0</v>
      </c>
      <c r="W129" s="2">
        <f>IFERROR('Xammal Miqdar'!$C129*'Xammal Miqdar'!W129,"")</f>
        <v>0</v>
      </c>
      <c r="X129" s="1"/>
      <c r="Y129" s="1"/>
      <c r="Z129" s="1"/>
      <c r="AA129" s="1"/>
    </row>
    <row r="130" spans="1:27">
      <c r="A130" s="1" t="str">
        <f>'Xammal Miqdar'!A130</f>
        <v>Sosika kg</v>
      </c>
      <c r="B130" s="1"/>
      <c r="C130" s="1">
        <f>'Xammal Miqdar'!C130</f>
        <v>5.5</v>
      </c>
      <c r="D130" s="2">
        <f>IFERROR('Xammal Miqdar'!$C130*'Xammal Miqdar'!D130,"")</f>
        <v>0</v>
      </c>
      <c r="E130" s="2">
        <f>IFERROR('Xammal Miqdar'!$C130*'Xammal Miqdar'!G130,"")</f>
        <v>0</v>
      </c>
      <c r="F130" s="2">
        <f>IFERROR('Xammal Miqdar'!$C130*'Xammal Miqdar'!H130,"")</f>
        <v>0</v>
      </c>
      <c r="G130" s="2">
        <f>IFERROR('Xammal Miqdar'!$C130*'Xammal Miqdar'!E130,"")</f>
        <v>0</v>
      </c>
      <c r="H130" s="2">
        <f>IFERROR('Xammal Miqdar'!$C130*'Xammal Miqdar'!F130,"")</f>
        <v>0</v>
      </c>
      <c r="I130" s="2">
        <f>IFERROR('Xammal Miqdar'!$C130*'Xammal Miqdar'!L130,"")</f>
        <v>0</v>
      </c>
      <c r="J130" s="2">
        <f>IFERROR('Xammal Miqdar'!$C130*'Xammal Miqdar'!I130,"")</f>
        <v>0</v>
      </c>
      <c r="K130" s="2">
        <f>IFERROR('Xammal Miqdar'!$C130*'Xammal Miqdar'!J130,"")</f>
        <v>0</v>
      </c>
      <c r="L130" s="2">
        <f>IFERROR('Xammal Miqdar'!$C130*'Xammal Miqdar'!K130,"")</f>
        <v>0</v>
      </c>
      <c r="M130" s="2">
        <f>IFERROR('Xammal Miqdar'!$C130*'Xammal Miqdar'!M130,"")</f>
        <v>0</v>
      </c>
      <c r="N130" s="2">
        <f>IFERROR('Xammal Miqdar'!$C130*'Xammal Miqdar'!R130,"")</f>
        <v>0</v>
      </c>
      <c r="O130" s="2">
        <f>IFERROR('Xammal Miqdar'!$C130*'Xammal Miqdar'!P130,"")</f>
        <v>0</v>
      </c>
      <c r="P130" s="2">
        <f>IFERROR('Xammal Miqdar'!$C130*'Xammal Miqdar'!Q130,"")</f>
        <v>0</v>
      </c>
      <c r="Q130" s="2">
        <f>IFERROR('Xammal Miqdar'!$C130*'Xammal Miqdar'!N130,"")</f>
        <v>0</v>
      </c>
      <c r="R130" s="2">
        <f>IFERROR('Xammal Miqdar'!$C130*'Xammal Miqdar'!O130,"")</f>
        <v>0</v>
      </c>
      <c r="S130" s="2">
        <f>IFERROR('Xammal Miqdar'!$C130*'Xammal Miqdar'!U130,"")</f>
        <v>0</v>
      </c>
      <c r="T130" s="2">
        <f>IFERROR('Xammal Miqdar'!$C130*'Xammal Miqdar'!V130,"")</f>
        <v>0</v>
      </c>
      <c r="U130" s="2">
        <f>IFERROR('Xammal Miqdar'!$C130*'Xammal Miqdar'!S130,"")</f>
        <v>0</v>
      </c>
      <c r="V130" s="2">
        <f>IFERROR('Xammal Miqdar'!$C130*'Xammal Miqdar'!T130,"")</f>
        <v>0</v>
      </c>
      <c r="W130" s="2">
        <f>IFERROR('Xammal Miqdar'!$C130*'Xammal Miqdar'!W130,"")</f>
        <v>0</v>
      </c>
      <c r="X130" s="1"/>
      <c r="Y130" s="1"/>
      <c r="Z130" s="1"/>
      <c r="AA130" s="1"/>
    </row>
    <row r="131" spans="1:27">
      <c r="A131" s="1" t="str">
        <f>'Xammal Miqdar'!A131</f>
        <v>Peperoni kg</v>
      </c>
      <c r="B131" s="1"/>
      <c r="C131" s="1">
        <f>'Xammal Miqdar'!C131</f>
        <v>26</v>
      </c>
      <c r="D131" s="2">
        <f>IFERROR('Xammal Miqdar'!$C131*'Xammal Miqdar'!D131,"")</f>
        <v>0</v>
      </c>
      <c r="E131" s="2">
        <f>IFERROR('Xammal Miqdar'!$C131*'Xammal Miqdar'!G131,"")</f>
        <v>0</v>
      </c>
      <c r="F131" s="2">
        <f>IFERROR('Xammal Miqdar'!$C131*'Xammal Miqdar'!H131,"")</f>
        <v>0</v>
      </c>
      <c r="G131" s="2">
        <f>IFERROR('Xammal Miqdar'!$C131*'Xammal Miqdar'!E131,"")</f>
        <v>0</v>
      </c>
      <c r="H131" s="2">
        <f>IFERROR('Xammal Miqdar'!$C131*'Xammal Miqdar'!F131,"")</f>
        <v>0</v>
      </c>
      <c r="I131" s="2">
        <f>IFERROR('Xammal Miqdar'!$C131*'Xammal Miqdar'!L131,"")</f>
        <v>0</v>
      </c>
      <c r="J131" s="2">
        <f>IFERROR('Xammal Miqdar'!$C131*'Xammal Miqdar'!I131,"")</f>
        <v>0</v>
      </c>
      <c r="K131" s="2">
        <f>IFERROR('Xammal Miqdar'!$C131*'Xammal Miqdar'!J131,"")</f>
        <v>0</v>
      </c>
      <c r="L131" s="2">
        <f>IFERROR('Xammal Miqdar'!$C131*'Xammal Miqdar'!K131,"")</f>
        <v>0</v>
      </c>
      <c r="M131" s="2">
        <f>IFERROR('Xammal Miqdar'!$C131*'Xammal Miqdar'!M131,"")</f>
        <v>0</v>
      </c>
      <c r="N131" s="2">
        <f>IFERROR('Xammal Miqdar'!$C131*'Xammal Miqdar'!R131,"")</f>
        <v>0</v>
      </c>
      <c r="O131" s="2">
        <f>IFERROR('Xammal Miqdar'!$C131*'Xammal Miqdar'!P131,"")</f>
        <v>0</v>
      </c>
      <c r="P131" s="2">
        <f>IFERROR('Xammal Miqdar'!$C131*'Xammal Miqdar'!Q131,"")</f>
        <v>0</v>
      </c>
      <c r="Q131" s="2">
        <f>IFERROR('Xammal Miqdar'!$C131*'Xammal Miqdar'!N131,"")</f>
        <v>0</v>
      </c>
      <c r="R131" s="2">
        <f>IFERROR('Xammal Miqdar'!$C131*'Xammal Miqdar'!O131,"")</f>
        <v>0</v>
      </c>
      <c r="S131" s="2">
        <f>IFERROR('Xammal Miqdar'!$C131*'Xammal Miqdar'!U131,"")</f>
        <v>0</v>
      </c>
      <c r="T131" s="2">
        <f>IFERROR('Xammal Miqdar'!$C131*'Xammal Miqdar'!V131,"")</f>
        <v>0</v>
      </c>
      <c r="U131" s="2">
        <f>IFERROR('Xammal Miqdar'!$C131*'Xammal Miqdar'!S131,"")</f>
        <v>0</v>
      </c>
      <c r="V131" s="2">
        <f>IFERROR('Xammal Miqdar'!$C131*'Xammal Miqdar'!T131,"")</f>
        <v>0</v>
      </c>
      <c r="W131" s="2">
        <f>IFERROR('Xammal Miqdar'!$C131*'Xammal Miqdar'!W131,"")</f>
        <v>0</v>
      </c>
      <c r="X131" s="1"/>
      <c r="Y131" s="1"/>
      <c r="Z131" s="1"/>
      <c r="AA131" s="1"/>
    </row>
    <row r="132" spans="1:27">
      <c r="A132" s="1">
        <f>'Xammal Miqdar'!A132</f>
        <v>0</v>
      </c>
      <c r="B132" s="1"/>
      <c r="C132" s="1">
        <f>'Xammal Miqdar'!C132</f>
        <v>0</v>
      </c>
      <c r="D132" s="2">
        <f>IFERROR('Xammal Miqdar'!$C132*'Xammal Miqdar'!D132,"")</f>
        <v>0</v>
      </c>
      <c r="E132" s="2">
        <f>IFERROR('Xammal Miqdar'!$C132*'Xammal Miqdar'!G132,"")</f>
        <v>0</v>
      </c>
      <c r="F132" s="2">
        <f>IFERROR('Xammal Miqdar'!$C132*'Xammal Miqdar'!H132,"")</f>
        <v>0</v>
      </c>
      <c r="G132" s="2">
        <f>IFERROR('Xammal Miqdar'!$C132*'Xammal Miqdar'!E132,"")</f>
        <v>0</v>
      </c>
      <c r="H132" s="2">
        <f>IFERROR('Xammal Miqdar'!$C132*'Xammal Miqdar'!F132,"")</f>
        <v>0</v>
      </c>
      <c r="I132" s="2">
        <f>IFERROR('Xammal Miqdar'!$C132*'Xammal Miqdar'!L132,"")</f>
        <v>0</v>
      </c>
      <c r="J132" s="2">
        <f>IFERROR('Xammal Miqdar'!$C132*'Xammal Miqdar'!I132,"")</f>
        <v>0</v>
      </c>
      <c r="K132" s="2">
        <f>IFERROR('Xammal Miqdar'!$C132*'Xammal Miqdar'!J132,"")</f>
        <v>0</v>
      </c>
      <c r="L132" s="2">
        <f>IFERROR('Xammal Miqdar'!$C132*'Xammal Miqdar'!K132,"")</f>
        <v>0</v>
      </c>
      <c r="M132" s="2">
        <f>IFERROR('Xammal Miqdar'!$C132*'Xammal Miqdar'!M132,"")</f>
        <v>0</v>
      </c>
      <c r="N132" s="2">
        <f>IFERROR('Xammal Miqdar'!$C132*'Xammal Miqdar'!R132,"")</f>
        <v>0</v>
      </c>
      <c r="O132" s="2">
        <f>IFERROR('Xammal Miqdar'!$C132*'Xammal Miqdar'!P132,"")</f>
        <v>0</v>
      </c>
      <c r="P132" s="2">
        <f>IFERROR('Xammal Miqdar'!$C132*'Xammal Miqdar'!Q132,"")</f>
        <v>0</v>
      </c>
      <c r="Q132" s="2">
        <f>IFERROR('Xammal Miqdar'!$C132*'Xammal Miqdar'!N132,"")</f>
        <v>0</v>
      </c>
      <c r="R132" s="2">
        <f>IFERROR('Xammal Miqdar'!$C132*'Xammal Miqdar'!O132,"")</f>
        <v>0</v>
      </c>
      <c r="S132" s="2">
        <f>IFERROR('Xammal Miqdar'!$C132*'Xammal Miqdar'!U132,"")</f>
        <v>0</v>
      </c>
      <c r="T132" s="2">
        <f>IFERROR('Xammal Miqdar'!$C132*'Xammal Miqdar'!V132,"")</f>
        <v>0</v>
      </c>
      <c r="U132" s="2">
        <f>IFERROR('Xammal Miqdar'!$C132*'Xammal Miqdar'!S132,"")</f>
        <v>0</v>
      </c>
      <c r="V132" s="2">
        <f>IFERROR('Xammal Miqdar'!$C132*'Xammal Miqdar'!T132,"")</f>
        <v>0</v>
      </c>
      <c r="W132" s="2">
        <f>IFERROR('Xammal Miqdar'!$C132*'Xammal Miqdar'!W132,"")</f>
        <v>0</v>
      </c>
      <c r="X132" s="1"/>
      <c r="Y132" s="1"/>
      <c r="Z132" s="1"/>
      <c r="AA132" s="1"/>
    </row>
    <row r="133" spans="1:27">
      <c r="A133" s="1">
        <f>'Xammal Miqdar'!A133</f>
        <v>0</v>
      </c>
      <c r="B133" s="1"/>
      <c r="C133" s="1">
        <f>'Xammal Miqdar'!C133</f>
        <v>0</v>
      </c>
      <c r="D133" s="2">
        <f>IFERROR('Xammal Miqdar'!$C133*'Xammal Miqdar'!D133,"")</f>
        <v>0</v>
      </c>
      <c r="E133" s="2">
        <f>IFERROR('Xammal Miqdar'!$C133*'Xammal Miqdar'!G133,"")</f>
        <v>0</v>
      </c>
      <c r="F133" s="2">
        <f>IFERROR('Xammal Miqdar'!$C133*'Xammal Miqdar'!H133,"")</f>
        <v>0</v>
      </c>
      <c r="G133" s="2">
        <f>IFERROR('Xammal Miqdar'!$C133*'Xammal Miqdar'!E133,"")</f>
        <v>0</v>
      </c>
      <c r="H133" s="2">
        <f>IFERROR('Xammal Miqdar'!$C133*'Xammal Miqdar'!F133,"")</f>
        <v>0</v>
      </c>
      <c r="I133" s="2">
        <f>IFERROR('Xammal Miqdar'!$C133*'Xammal Miqdar'!L133,"")</f>
        <v>0</v>
      </c>
      <c r="J133" s="2">
        <f>IFERROR('Xammal Miqdar'!$C133*'Xammal Miqdar'!I133,"")</f>
        <v>0</v>
      </c>
      <c r="K133" s="2">
        <f>IFERROR('Xammal Miqdar'!$C133*'Xammal Miqdar'!J133,"")</f>
        <v>0</v>
      </c>
      <c r="L133" s="2">
        <f>IFERROR('Xammal Miqdar'!$C133*'Xammal Miqdar'!K133,"")</f>
        <v>0</v>
      </c>
      <c r="M133" s="2">
        <f>IFERROR('Xammal Miqdar'!$C133*'Xammal Miqdar'!M133,"")</f>
        <v>0</v>
      </c>
      <c r="N133" s="2">
        <f>IFERROR('Xammal Miqdar'!$C133*'Xammal Miqdar'!R133,"")</f>
        <v>0</v>
      </c>
      <c r="O133" s="2">
        <f>IFERROR('Xammal Miqdar'!$C133*'Xammal Miqdar'!P133,"")</f>
        <v>0</v>
      </c>
      <c r="P133" s="2">
        <f>IFERROR('Xammal Miqdar'!$C133*'Xammal Miqdar'!Q133,"")</f>
        <v>0</v>
      </c>
      <c r="Q133" s="2">
        <f>IFERROR('Xammal Miqdar'!$C133*'Xammal Miqdar'!N133,"")</f>
        <v>0</v>
      </c>
      <c r="R133" s="2">
        <f>IFERROR('Xammal Miqdar'!$C133*'Xammal Miqdar'!O133,"")</f>
        <v>0</v>
      </c>
      <c r="S133" s="2">
        <f>IFERROR('Xammal Miqdar'!$C133*'Xammal Miqdar'!U133,"")</f>
        <v>0</v>
      </c>
      <c r="T133" s="2">
        <f>IFERROR('Xammal Miqdar'!$C133*'Xammal Miqdar'!V133,"")</f>
        <v>0</v>
      </c>
      <c r="U133" s="2">
        <f>IFERROR('Xammal Miqdar'!$C133*'Xammal Miqdar'!S133,"")</f>
        <v>0</v>
      </c>
      <c r="V133" s="2">
        <f>IFERROR('Xammal Miqdar'!$C133*'Xammal Miqdar'!T133,"")</f>
        <v>0</v>
      </c>
      <c r="W133" s="2">
        <f>IFERROR('Xammal Miqdar'!$C133*'Xammal Miqdar'!W133,"")</f>
        <v>0</v>
      </c>
      <c r="X133" s="1"/>
      <c r="Y133" s="1"/>
      <c r="Z133" s="1"/>
      <c r="AA133" s="1"/>
    </row>
    <row r="134" spans="1:27">
      <c r="A134" s="1">
        <f>'Xammal Miqdar'!A134</f>
        <v>0</v>
      </c>
      <c r="B134" s="1"/>
      <c r="C134" s="1">
        <f>'Xammal Miqdar'!C134</f>
        <v>0</v>
      </c>
      <c r="D134" s="2">
        <f>IFERROR('Xammal Miqdar'!$C134*'Xammal Miqdar'!D134,"")</f>
        <v>0</v>
      </c>
      <c r="E134" s="2">
        <f>IFERROR('Xammal Miqdar'!$C134*'Xammal Miqdar'!G134,"")</f>
        <v>0</v>
      </c>
      <c r="F134" s="2">
        <f>IFERROR('Xammal Miqdar'!$C134*'Xammal Miqdar'!H134,"")</f>
        <v>0</v>
      </c>
      <c r="G134" s="2">
        <f>IFERROR('Xammal Miqdar'!$C134*'Xammal Miqdar'!E134,"")</f>
        <v>0</v>
      </c>
      <c r="H134" s="2">
        <f>IFERROR('Xammal Miqdar'!$C134*'Xammal Miqdar'!F134,"")</f>
        <v>0</v>
      </c>
      <c r="I134" s="2">
        <f>IFERROR('Xammal Miqdar'!$C134*'Xammal Miqdar'!L134,"")</f>
        <v>0</v>
      </c>
      <c r="J134" s="2">
        <f>IFERROR('Xammal Miqdar'!$C134*'Xammal Miqdar'!I134,"")</f>
        <v>0</v>
      </c>
      <c r="K134" s="2">
        <f>IFERROR('Xammal Miqdar'!$C134*'Xammal Miqdar'!J134,"")</f>
        <v>0</v>
      </c>
      <c r="L134" s="2">
        <f>IFERROR('Xammal Miqdar'!$C134*'Xammal Miqdar'!K134,"")</f>
        <v>0</v>
      </c>
      <c r="M134" s="2">
        <f>IFERROR('Xammal Miqdar'!$C134*'Xammal Miqdar'!M134,"")</f>
        <v>0</v>
      </c>
      <c r="N134" s="2">
        <f>IFERROR('Xammal Miqdar'!$C134*'Xammal Miqdar'!R134,"")</f>
        <v>0</v>
      </c>
      <c r="O134" s="2">
        <f>IFERROR('Xammal Miqdar'!$C134*'Xammal Miqdar'!P134,"")</f>
        <v>0</v>
      </c>
      <c r="P134" s="2">
        <f>IFERROR('Xammal Miqdar'!$C134*'Xammal Miqdar'!Q134,"")</f>
        <v>0</v>
      </c>
      <c r="Q134" s="2">
        <f>IFERROR('Xammal Miqdar'!$C134*'Xammal Miqdar'!N134,"")</f>
        <v>0</v>
      </c>
      <c r="R134" s="2">
        <f>IFERROR('Xammal Miqdar'!$C134*'Xammal Miqdar'!O134,"")</f>
        <v>0</v>
      </c>
      <c r="S134" s="2">
        <f>IFERROR('Xammal Miqdar'!$C134*'Xammal Miqdar'!U134,"")</f>
        <v>0</v>
      </c>
      <c r="T134" s="2">
        <f>IFERROR('Xammal Miqdar'!$C134*'Xammal Miqdar'!V134,"")</f>
        <v>0</v>
      </c>
      <c r="U134" s="2">
        <f>IFERROR('Xammal Miqdar'!$C134*'Xammal Miqdar'!S134,"")</f>
        <v>0</v>
      </c>
      <c r="V134" s="2">
        <f>IFERROR('Xammal Miqdar'!$C134*'Xammal Miqdar'!T134,"")</f>
        <v>0</v>
      </c>
      <c r="W134" s="2">
        <f>IFERROR('Xammal Miqdar'!$C134*'Xammal Miqdar'!W134,"")</f>
        <v>0</v>
      </c>
      <c r="X134" s="1"/>
      <c r="Y134" s="1"/>
      <c r="Z134" s="1"/>
      <c r="AA134" s="1"/>
    </row>
    <row r="135" spans="1:27">
      <c r="A135" s="1">
        <f>'Xammal Miqdar'!A135</f>
        <v>0</v>
      </c>
      <c r="B135" s="1"/>
      <c r="C135" s="1">
        <f>'Xammal Miqdar'!C135</f>
        <v>0</v>
      </c>
      <c r="D135" s="2">
        <f>IFERROR('Xammal Miqdar'!$C135*'Xammal Miqdar'!D135,"")</f>
        <v>0</v>
      </c>
      <c r="E135" s="2">
        <f>IFERROR('Xammal Miqdar'!$C135*'Xammal Miqdar'!G135,"")</f>
        <v>0</v>
      </c>
      <c r="F135" s="2">
        <f>IFERROR('Xammal Miqdar'!$C135*'Xammal Miqdar'!H135,"")</f>
        <v>0</v>
      </c>
      <c r="G135" s="2">
        <f>IFERROR('Xammal Miqdar'!$C135*'Xammal Miqdar'!E135,"")</f>
        <v>0</v>
      </c>
      <c r="H135" s="2">
        <f>IFERROR('Xammal Miqdar'!$C135*'Xammal Miqdar'!F135,"")</f>
        <v>0</v>
      </c>
      <c r="I135" s="2">
        <f>IFERROR('Xammal Miqdar'!$C135*'Xammal Miqdar'!L135,"")</f>
        <v>0</v>
      </c>
      <c r="J135" s="2">
        <f>IFERROR('Xammal Miqdar'!$C135*'Xammal Miqdar'!I135,"")</f>
        <v>0</v>
      </c>
      <c r="K135" s="2">
        <f>IFERROR('Xammal Miqdar'!$C135*'Xammal Miqdar'!J135,"")</f>
        <v>0</v>
      </c>
      <c r="L135" s="2">
        <f>IFERROR('Xammal Miqdar'!$C135*'Xammal Miqdar'!K135,"")</f>
        <v>0</v>
      </c>
      <c r="M135" s="2">
        <f>IFERROR('Xammal Miqdar'!$C135*'Xammal Miqdar'!M135,"")</f>
        <v>0</v>
      </c>
      <c r="N135" s="2">
        <f>IFERROR('Xammal Miqdar'!$C135*'Xammal Miqdar'!R135,"")</f>
        <v>0</v>
      </c>
      <c r="O135" s="2">
        <f>IFERROR('Xammal Miqdar'!$C135*'Xammal Miqdar'!P135,"")</f>
        <v>0</v>
      </c>
      <c r="P135" s="2">
        <f>IFERROR('Xammal Miqdar'!$C135*'Xammal Miqdar'!Q135,"")</f>
        <v>0</v>
      </c>
      <c r="Q135" s="2">
        <f>IFERROR('Xammal Miqdar'!$C135*'Xammal Miqdar'!N135,"")</f>
        <v>0</v>
      </c>
      <c r="R135" s="2">
        <f>IFERROR('Xammal Miqdar'!$C135*'Xammal Miqdar'!O135,"")</f>
        <v>0</v>
      </c>
      <c r="S135" s="2">
        <f>IFERROR('Xammal Miqdar'!$C135*'Xammal Miqdar'!U135,"")</f>
        <v>0</v>
      </c>
      <c r="T135" s="2">
        <f>IFERROR('Xammal Miqdar'!$C135*'Xammal Miqdar'!V135,"")</f>
        <v>0</v>
      </c>
      <c r="U135" s="2">
        <f>IFERROR('Xammal Miqdar'!$C135*'Xammal Miqdar'!S135,"")</f>
        <v>0</v>
      </c>
      <c r="V135" s="2">
        <f>IFERROR('Xammal Miqdar'!$C135*'Xammal Miqdar'!T135,"")</f>
        <v>0</v>
      </c>
      <c r="W135" s="2">
        <f>IFERROR('Xammal Miqdar'!$C135*'Xammal Miqdar'!W135,"")</f>
        <v>0</v>
      </c>
      <c r="X135" s="1"/>
      <c r="Y135" s="1"/>
      <c r="Z135" s="1"/>
      <c r="AA135" s="1"/>
    </row>
    <row r="136" spans="1:27">
      <c r="A136" s="1">
        <f>'Xammal Miqdar'!A136</f>
        <v>0</v>
      </c>
      <c r="B136" s="1"/>
      <c r="C136" s="1">
        <f>'Xammal Miqdar'!C136</f>
        <v>0</v>
      </c>
      <c r="D136" s="2">
        <f>IFERROR('Xammal Miqdar'!$C136*'Xammal Miqdar'!D136,"")</f>
        <v>0</v>
      </c>
      <c r="E136" s="2">
        <f>IFERROR('Xammal Miqdar'!$C136*'Xammal Miqdar'!G136,"")</f>
        <v>0</v>
      </c>
      <c r="F136" s="2">
        <f>IFERROR('Xammal Miqdar'!$C136*'Xammal Miqdar'!H136,"")</f>
        <v>0</v>
      </c>
      <c r="G136" s="2">
        <f>IFERROR('Xammal Miqdar'!$C136*'Xammal Miqdar'!E136,"")</f>
        <v>0</v>
      </c>
      <c r="H136" s="2">
        <f>IFERROR('Xammal Miqdar'!$C136*'Xammal Miqdar'!F136,"")</f>
        <v>0</v>
      </c>
      <c r="I136" s="2">
        <f>IFERROR('Xammal Miqdar'!$C136*'Xammal Miqdar'!L136,"")</f>
        <v>0</v>
      </c>
      <c r="J136" s="2">
        <f>IFERROR('Xammal Miqdar'!$C136*'Xammal Miqdar'!I136,"")</f>
        <v>0</v>
      </c>
      <c r="K136" s="2">
        <f>IFERROR('Xammal Miqdar'!$C136*'Xammal Miqdar'!J136,"")</f>
        <v>0</v>
      </c>
      <c r="L136" s="2">
        <f>IFERROR('Xammal Miqdar'!$C136*'Xammal Miqdar'!K136,"")</f>
        <v>0</v>
      </c>
      <c r="M136" s="2">
        <f>IFERROR('Xammal Miqdar'!$C136*'Xammal Miqdar'!M136,"")</f>
        <v>0</v>
      </c>
      <c r="N136" s="2">
        <f>IFERROR('Xammal Miqdar'!$C136*'Xammal Miqdar'!R136,"")</f>
        <v>0</v>
      </c>
      <c r="O136" s="2">
        <f>IFERROR('Xammal Miqdar'!$C136*'Xammal Miqdar'!P136,"")</f>
        <v>0</v>
      </c>
      <c r="P136" s="2">
        <f>IFERROR('Xammal Miqdar'!$C136*'Xammal Miqdar'!Q136,"")</f>
        <v>0</v>
      </c>
      <c r="Q136" s="2">
        <f>IFERROR('Xammal Miqdar'!$C136*'Xammal Miqdar'!N136,"")</f>
        <v>0</v>
      </c>
      <c r="R136" s="2">
        <f>IFERROR('Xammal Miqdar'!$C136*'Xammal Miqdar'!O136,"")</f>
        <v>0</v>
      </c>
      <c r="S136" s="2">
        <f>IFERROR('Xammal Miqdar'!$C136*'Xammal Miqdar'!U136,"")</f>
        <v>0</v>
      </c>
      <c r="T136" s="2">
        <f>IFERROR('Xammal Miqdar'!$C136*'Xammal Miqdar'!V136,"")</f>
        <v>0</v>
      </c>
      <c r="U136" s="2">
        <f>IFERROR('Xammal Miqdar'!$C136*'Xammal Miqdar'!S136,"")</f>
        <v>0</v>
      </c>
      <c r="V136" s="2">
        <f>IFERROR('Xammal Miqdar'!$C136*'Xammal Miqdar'!T136,"")</f>
        <v>0</v>
      </c>
      <c r="W136" s="2">
        <f>IFERROR('Xammal Miqdar'!$C136*'Xammal Miqdar'!W136,"")</f>
        <v>0</v>
      </c>
      <c r="X136" s="1"/>
      <c r="Y136" s="1"/>
      <c r="Z136" s="1"/>
      <c r="AA136" s="1"/>
    </row>
    <row r="137" spans="1:27">
      <c r="A137" s="1">
        <f>'Xammal Miqdar'!A137</f>
        <v>0</v>
      </c>
      <c r="B137" s="1"/>
      <c r="C137" s="1">
        <f>'Xammal Miqdar'!C137</f>
        <v>0</v>
      </c>
      <c r="D137" s="2">
        <f>IFERROR('Xammal Miqdar'!$C137*'Xammal Miqdar'!D137,"")</f>
        <v>0</v>
      </c>
      <c r="E137" s="2">
        <f>IFERROR('Xammal Miqdar'!$C137*'Xammal Miqdar'!G137,"")</f>
        <v>0</v>
      </c>
      <c r="F137" s="2">
        <f>IFERROR('Xammal Miqdar'!$C137*'Xammal Miqdar'!H137,"")</f>
        <v>0</v>
      </c>
      <c r="G137" s="2">
        <f>IFERROR('Xammal Miqdar'!$C137*'Xammal Miqdar'!E137,"")</f>
        <v>0</v>
      </c>
      <c r="H137" s="2">
        <f>IFERROR('Xammal Miqdar'!$C137*'Xammal Miqdar'!F137,"")</f>
        <v>0</v>
      </c>
      <c r="I137" s="2">
        <f>IFERROR('Xammal Miqdar'!$C137*'Xammal Miqdar'!L137,"")</f>
        <v>0</v>
      </c>
      <c r="J137" s="2">
        <f>IFERROR('Xammal Miqdar'!$C137*'Xammal Miqdar'!I137,"")</f>
        <v>0</v>
      </c>
      <c r="K137" s="2">
        <f>IFERROR('Xammal Miqdar'!$C137*'Xammal Miqdar'!J137,"")</f>
        <v>0</v>
      </c>
      <c r="L137" s="2">
        <f>IFERROR('Xammal Miqdar'!$C137*'Xammal Miqdar'!K137,"")</f>
        <v>0</v>
      </c>
      <c r="M137" s="2">
        <f>IFERROR('Xammal Miqdar'!$C137*'Xammal Miqdar'!M137,"")</f>
        <v>0</v>
      </c>
      <c r="N137" s="2">
        <f>IFERROR('Xammal Miqdar'!$C137*'Xammal Miqdar'!R137,"")</f>
        <v>0</v>
      </c>
      <c r="O137" s="2">
        <f>IFERROR('Xammal Miqdar'!$C137*'Xammal Miqdar'!P137,"")</f>
        <v>0</v>
      </c>
      <c r="P137" s="2">
        <f>IFERROR('Xammal Miqdar'!$C137*'Xammal Miqdar'!Q137,"")</f>
        <v>0</v>
      </c>
      <c r="Q137" s="2">
        <f>IFERROR('Xammal Miqdar'!$C137*'Xammal Miqdar'!N137,"")</f>
        <v>0</v>
      </c>
      <c r="R137" s="2">
        <f>IFERROR('Xammal Miqdar'!$C137*'Xammal Miqdar'!O137,"")</f>
        <v>0</v>
      </c>
      <c r="S137" s="2">
        <f>IFERROR('Xammal Miqdar'!$C137*'Xammal Miqdar'!U137,"")</f>
        <v>0</v>
      </c>
      <c r="T137" s="2">
        <f>IFERROR('Xammal Miqdar'!$C137*'Xammal Miqdar'!V137,"")</f>
        <v>0</v>
      </c>
      <c r="U137" s="2">
        <f>IFERROR('Xammal Miqdar'!$C137*'Xammal Miqdar'!S137,"")</f>
        <v>0</v>
      </c>
      <c r="V137" s="2">
        <f>IFERROR('Xammal Miqdar'!$C137*'Xammal Miqdar'!T137,"")</f>
        <v>0</v>
      </c>
      <c r="W137" s="2">
        <f>IFERROR('Xammal Miqdar'!$C137*'Xammal Miqdar'!W137,"")</f>
        <v>0</v>
      </c>
      <c r="X137" s="1"/>
      <c r="Y137" s="1"/>
      <c r="Z137" s="1"/>
      <c r="AA137" s="1"/>
    </row>
    <row r="138" spans="1:27">
      <c r="A138" s="1">
        <f>'Xammal Miqdar'!A138</f>
        <v>0</v>
      </c>
      <c r="B138" s="1"/>
      <c r="C138" s="1">
        <f>'Xammal Miqdar'!C138</f>
        <v>0</v>
      </c>
      <c r="D138" s="2">
        <f>IFERROR('Xammal Miqdar'!$C138*'Xammal Miqdar'!D138,"")</f>
        <v>0</v>
      </c>
      <c r="E138" s="2">
        <f>IFERROR('Xammal Miqdar'!$C138*'Xammal Miqdar'!G138,"")</f>
        <v>0</v>
      </c>
      <c r="F138" s="2">
        <f>IFERROR('Xammal Miqdar'!$C138*'Xammal Miqdar'!H138,"")</f>
        <v>0</v>
      </c>
      <c r="G138" s="2">
        <f>IFERROR('Xammal Miqdar'!$C138*'Xammal Miqdar'!E138,"")</f>
        <v>0</v>
      </c>
      <c r="H138" s="2">
        <f>IFERROR('Xammal Miqdar'!$C138*'Xammal Miqdar'!F138,"")</f>
        <v>0</v>
      </c>
      <c r="I138" s="2">
        <f>IFERROR('Xammal Miqdar'!$C138*'Xammal Miqdar'!L138,"")</f>
        <v>0</v>
      </c>
      <c r="J138" s="2">
        <f>IFERROR('Xammal Miqdar'!$C138*'Xammal Miqdar'!I138,"")</f>
        <v>0</v>
      </c>
      <c r="K138" s="2">
        <f>IFERROR('Xammal Miqdar'!$C138*'Xammal Miqdar'!J138,"")</f>
        <v>0</v>
      </c>
      <c r="L138" s="2">
        <f>IFERROR('Xammal Miqdar'!$C138*'Xammal Miqdar'!K138,"")</f>
        <v>0</v>
      </c>
      <c r="M138" s="2">
        <f>IFERROR('Xammal Miqdar'!$C138*'Xammal Miqdar'!M138,"")</f>
        <v>0</v>
      </c>
      <c r="N138" s="2">
        <f>IFERROR('Xammal Miqdar'!$C138*'Xammal Miqdar'!R138,"")</f>
        <v>0</v>
      </c>
      <c r="O138" s="2">
        <f>IFERROR('Xammal Miqdar'!$C138*'Xammal Miqdar'!P138,"")</f>
        <v>0</v>
      </c>
      <c r="P138" s="2">
        <f>IFERROR('Xammal Miqdar'!$C138*'Xammal Miqdar'!Q138,"")</f>
        <v>0</v>
      </c>
      <c r="Q138" s="2">
        <f>IFERROR('Xammal Miqdar'!$C138*'Xammal Miqdar'!N138,"")</f>
        <v>0</v>
      </c>
      <c r="R138" s="2">
        <f>IFERROR('Xammal Miqdar'!$C138*'Xammal Miqdar'!O138,"")</f>
        <v>0</v>
      </c>
      <c r="S138" s="2">
        <f>IFERROR('Xammal Miqdar'!$C138*'Xammal Miqdar'!U138,"")</f>
        <v>0</v>
      </c>
      <c r="T138" s="2">
        <f>IFERROR('Xammal Miqdar'!$C138*'Xammal Miqdar'!V138,"")</f>
        <v>0</v>
      </c>
      <c r="U138" s="2">
        <f>IFERROR('Xammal Miqdar'!$C138*'Xammal Miqdar'!S138,"")</f>
        <v>0</v>
      </c>
      <c r="V138" s="2">
        <f>IFERROR('Xammal Miqdar'!$C138*'Xammal Miqdar'!T138,"")</f>
        <v>0</v>
      </c>
      <c r="W138" s="2">
        <f>IFERROR('Xammal Miqdar'!$C138*'Xammal Miqdar'!W138,"")</f>
        <v>0</v>
      </c>
      <c r="X138" s="1"/>
      <c r="Y138" s="1"/>
      <c r="Z138" s="1"/>
      <c r="AA138" s="1"/>
    </row>
    <row r="139" spans="1:27">
      <c r="A139" s="1">
        <f>'Xammal Miqdar'!A139</f>
        <v>0</v>
      </c>
      <c r="B139" s="1"/>
      <c r="C139" s="1">
        <f>'Xammal Miqdar'!C139</f>
        <v>0</v>
      </c>
      <c r="D139" s="2">
        <f>IFERROR('Xammal Miqdar'!$C139*'Xammal Miqdar'!D139,"")</f>
        <v>0</v>
      </c>
      <c r="E139" s="2">
        <f>IFERROR('Xammal Miqdar'!$C139*'Xammal Miqdar'!G139,"")</f>
        <v>0</v>
      </c>
      <c r="F139" s="2">
        <f>IFERROR('Xammal Miqdar'!$C139*'Xammal Miqdar'!H139,"")</f>
        <v>0</v>
      </c>
      <c r="G139" s="2">
        <f>IFERROR('Xammal Miqdar'!$C139*'Xammal Miqdar'!E139,"")</f>
        <v>0</v>
      </c>
      <c r="H139" s="2">
        <f>IFERROR('Xammal Miqdar'!$C139*'Xammal Miqdar'!F139,"")</f>
        <v>0</v>
      </c>
      <c r="I139" s="2">
        <f>IFERROR('Xammal Miqdar'!$C139*'Xammal Miqdar'!L139,"")</f>
        <v>0</v>
      </c>
      <c r="J139" s="2">
        <f>IFERROR('Xammal Miqdar'!$C139*'Xammal Miqdar'!I139,"")</f>
        <v>0</v>
      </c>
      <c r="K139" s="2">
        <f>IFERROR('Xammal Miqdar'!$C139*'Xammal Miqdar'!J139,"")</f>
        <v>0</v>
      </c>
      <c r="L139" s="2">
        <f>IFERROR('Xammal Miqdar'!$C139*'Xammal Miqdar'!K139,"")</f>
        <v>0</v>
      </c>
      <c r="M139" s="2">
        <f>IFERROR('Xammal Miqdar'!$C139*'Xammal Miqdar'!M139,"")</f>
        <v>0</v>
      </c>
      <c r="N139" s="2">
        <f>IFERROR('Xammal Miqdar'!$C139*'Xammal Miqdar'!R139,"")</f>
        <v>0</v>
      </c>
      <c r="O139" s="2">
        <f>IFERROR('Xammal Miqdar'!$C139*'Xammal Miqdar'!P139,"")</f>
        <v>0</v>
      </c>
      <c r="P139" s="2">
        <f>IFERROR('Xammal Miqdar'!$C139*'Xammal Miqdar'!Q139,"")</f>
        <v>0</v>
      </c>
      <c r="Q139" s="2">
        <f>IFERROR('Xammal Miqdar'!$C139*'Xammal Miqdar'!N139,"")</f>
        <v>0</v>
      </c>
      <c r="R139" s="2">
        <f>IFERROR('Xammal Miqdar'!$C139*'Xammal Miqdar'!O139,"")</f>
        <v>0</v>
      </c>
      <c r="S139" s="2">
        <f>IFERROR('Xammal Miqdar'!$C139*'Xammal Miqdar'!U139,"")</f>
        <v>0</v>
      </c>
      <c r="T139" s="2">
        <f>IFERROR('Xammal Miqdar'!$C139*'Xammal Miqdar'!V139,"")</f>
        <v>0</v>
      </c>
      <c r="U139" s="2">
        <f>IFERROR('Xammal Miqdar'!$C139*'Xammal Miqdar'!S139,"")</f>
        <v>0</v>
      </c>
      <c r="V139" s="2">
        <f>IFERROR('Xammal Miqdar'!$C139*'Xammal Miqdar'!T139,"")</f>
        <v>0</v>
      </c>
      <c r="W139" s="2">
        <f>IFERROR('Xammal Miqdar'!$C139*'Xammal Miqdar'!W139,"")</f>
        <v>0</v>
      </c>
      <c r="X139" s="1"/>
      <c r="Y139" s="1"/>
      <c r="Z139" s="1"/>
      <c r="AA139" s="1"/>
    </row>
    <row r="140" spans="1:27">
      <c r="A140" s="1"/>
      <c r="B140" s="1"/>
      <c r="C140" s="2"/>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c r="A141" s="1"/>
      <c r="B141" s="1"/>
      <c r="C141" s="2"/>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c r="A142" s="1"/>
      <c r="B142" s="1"/>
      <c r="C142" s="2"/>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c r="A143" s="1"/>
      <c r="B143" s="1"/>
      <c r="C143" s="2"/>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c r="A144" s="1"/>
      <c r="B144" s="1"/>
      <c r="C144" s="2"/>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c r="A145" s="1"/>
      <c r="B145" s="1"/>
      <c r="C145" s="2"/>
      <c r="D145" s="1"/>
      <c r="E145" s="1"/>
      <c r="F145" s="1"/>
      <c r="G145" s="1"/>
      <c r="H145" s="1"/>
      <c r="I145" s="1"/>
      <c r="J145" s="1"/>
      <c r="K145" s="1"/>
      <c r="L145" s="1"/>
      <c r="M145" s="1"/>
      <c r="N145" s="1"/>
      <c r="O145" s="1"/>
      <c r="P145" s="1"/>
      <c r="Q145" s="1"/>
      <c r="R145" s="1"/>
      <c r="S145" s="1"/>
      <c r="T145" s="1"/>
      <c r="U145" s="1"/>
      <c r="V145" s="1"/>
      <c r="W145" s="1"/>
      <c r="X145" s="1"/>
      <c r="Y145" s="1"/>
      <c r="Z145" s="1"/>
      <c r="AA145" s="1"/>
    </row>
  </sheetData>
  <autoFilter ref="A1:AA139" xr:uid="{3B2667ED-2759-4090-89BC-02962C6CF46D}"/>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Xammal Miqdar</vt:lpstr>
      <vt:lpstr>Challence#24Cover</vt:lpstr>
      <vt:lpstr>RecipeContents</vt:lpstr>
      <vt:lpstr>ReadytouseProducts</vt:lpstr>
      <vt:lpstr>Purchased_Ingredients</vt:lpstr>
      <vt:lpstr>Recipe_Cost_Calculator</vt:lpstr>
      <vt:lpstr>Recipe_Analysis_Pivot_Tables</vt:lpstr>
      <vt:lpstr>Dish_Cost_Report</vt:lpstr>
      <vt:lpstr>Xammal Mebleg</vt:lpstr>
      <vt:lpstr>Dish_Cost_Report!Print_Area</vt:lpstr>
      <vt:lpstr>Purchased_Ingredients!Print_Area</vt:lpstr>
      <vt:lpstr>ReadytouseProducts!Print_Area</vt:lpstr>
      <vt:lpstr>Recipe_Analysis_Pivot_Tables!Print_Area</vt:lpstr>
      <vt:lpstr>Recipe_Cost_Calculator!Print_Area</vt:lpstr>
      <vt:lpstr>RecipeContents!Print_Area</vt:lpstr>
      <vt:lpstr>Dish_Cost_Report!Print_Titles</vt:lpstr>
      <vt:lpstr>Purchased_Ingredients!Print_Titles</vt:lpstr>
      <vt:lpstr>ReadytouseProducts!Print_Titles</vt:lpstr>
      <vt:lpstr>Recipe_Analysis_Pivot_Tables!Print_Titles</vt:lpstr>
      <vt:lpstr>Recipe_Cost_Calculator!Print_Titles</vt:lpstr>
      <vt:lpstr>'Xammal Miqdar'!Print_Titles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Kamran Mesediyev</dc:creator>
  <cp:keywords/>
  <dc:description/>
  <cp:lastModifiedBy>keith umpire</cp:lastModifiedBy>
  <cp:revision/>
  <cp:lastPrinted>2023-06-15T09:35:16Z</cp:lastPrinted>
  <dcterms:created xsi:type="dcterms:W3CDTF">2015-06-05T18:17:20Z</dcterms:created>
  <dcterms:modified xsi:type="dcterms:W3CDTF">2023-07-01T12:28:20Z</dcterms:modified>
  <cp:category/>
  <cp:contentStatus/>
</cp:coreProperties>
</file>