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esmond\Desktop\Many-to-many Sample\"/>
    </mc:Choice>
  </mc:AlternateContent>
  <xr:revisionPtr revIDLastSave="0" documentId="8_{21581D93-5A65-4076-9D23-D431723E0A5A}" xr6:coauthVersionLast="47" xr6:coauthVersionMax="47" xr10:uidLastSave="{00000000-0000-0000-0000-000000000000}"/>
  <bookViews>
    <workbookView xWindow="28680" yWindow="-120" windowWidth="29040" windowHeight="15840" xr2:uid="{B277475E-577A-4D7D-9A9B-056EE24F3413}"/>
  </bookViews>
  <sheets>
    <sheet name="Calculated together" sheetId="1" r:id="rId1"/>
    <sheet name="Calculated Separate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1" l="1"/>
  <c r="T29" i="1"/>
  <c r="T30" i="1"/>
  <c r="T31" i="1"/>
  <c r="T28" i="1"/>
  <c r="W24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" i="1"/>
  <c r="H30" i="2"/>
  <c r="H32" i="2" s="1"/>
  <c r="H31" i="2"/>
  <c r="H29" i="2"/>
  <c r="H21" i="2"/>
  <c r="H22" i="2"/>
  <c r="H23" i="2"/>
  <c r="H24" i="2"/>
  <c r="H25" i="2"/>
  <c r="H20" i="2"/>
  <c r="H26" i="2" s="1"/>
  <c r="H17" i="2"/>
  <c r="H12" i="2"/>
  <c r="H13" i="2"/>
  <c r="H14" i="2"/>
  <c r="H15" i="2"/>
  <c r="H16" i="2"/>
  <c r="H11" i="2"/>
  <c r="H8" i="2"/>
  <c r="H3" i="2"/>
  <c r="H4" i="2"/>
  <c r="H5" i="2"/>
  <c r="H6" i="2"/>
  <c r="H7" i="2"/>
  <c r="H2" i="2"/>
  <c r="G31" i="2"/>
  <c r="G30" i="2"/>
  <c r="G29" i="2"/>
  <c r="Q29" i="1"/>
  <c r="Q30" i="1"/>
  <c r="Q31" i="1"/>
  <c r="Q28" i="1"/>
  <c r="Q24" i="1"/>
  <c r="U2" i="1"/>
  <c r="S28" i="1"/>
  <c r="S31" i="1"/>
  <c r="U31" i="1"/>
  <c r="S29" i="1"/>
  <c r="S30" i="1"/>
  <c r="U29" i="1"/>
  <c r="U30" i="1"/>
  <c r="U12" i="1"/>
  <c r="U13" i="1"/>
  <c r="U14" i="1"/>
  <c r="U15" i="1"/>
  <c r="U16" i="1"/>
  <c r="U17" i="1"/>
  <c r="U18" i="1"/>
  <c r="U19" i="1"/>
  <c r="U20" i="1"/>
  <c r="U21" i="1"/>
  <c r="U22" i="1"/>
  <c r="U11" i="1"/>
  <c r="U25" i="1" s="1"/>
  <c r="U3" i="1"/>
  <c r="U4" i="1"/>
  <c r="U5" i="1"/>
  <c r="U6" i="1"/>
  <c r="U7" i="1"/>
  <c r="U8" i="1"/>
  <c r="U9" i="1"/>
  <c r="U10" i="1"/>
  <c r="U24" i="1" l="1"/>
</calcChain>
</file>

<file path=xl/sharedStrings.xml><?xml version="1.0" encoding="utf-8"?>
<sst xmlns="http://schemas.openxmlformats.org/spreadsheetml/2006/main" count="154" uniqueCount="34">
  <si>
    <t>Agreement</t>
  </si>
  <si>
    <t>Load</t>
  </si>
  <si>
    <t>Volume</t>
  </si>
  <si>
    <t>Cost Group</t>
  </si>
  <si>
    <t>A</t>
  </si>
  <si>
    <t>B</t>
  </si>
  <si>
    <t>C</t>
  </si>
  <si>
    <t xml:space="preserve">Agreement </t>
  </si>
  <si>
    <t>D</t>
  </si>
  <si>
    <t>Cost</t>
  </si>
  <si>
    <t>Extended Cost</t>
  </si>
  <si>
    <t>50*4.80</t>
  </si>
  <si>
    <t>Formula</t>
  </si>
  <si>
    <t>50*7.20</t>
  </si>
  <si>
    <t>50*2.06</t>
  </si>
  <si>
    <t>75*4.80</t>
  </si>
  <si>
    <t>100*4.80</t>
  </si>
  <si>
    <t>40*5.60</t>
  </si>
  <si>
    <t>40*8.120</t>
  </si>
  <si>
    <t>40*1.50</t>
  </si>
  <si>
    <t>40*6.340</t>
  </si>
  <si>
    <t>100*5.60</t>
  </si>
  <si>
    <t>100*8.120</t>
  </si>
  <si>
    <t>100*1.50</t>
  </si>
  <si>
    <t>100*6.340</t>
  </si>
  <si>
    <t>80*5.60</t>
  </si>
  <si>
    <t>80*8.120</t>
  </si>
  <si>
    <t>80*1.50</t>
  </si>
  <si>
    <t>80*6.340</t>
  </si>
  <si>
    <t>Sum</t>
  </si>
  <si>
    <t>Average</t>
  </si>
  <si>
    <t>Weighted Avg</t>
  </si>
  <si>
    <t>Weighted Average</t>
  </si>
  <si>
    <t>Ext. Weighted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</si>
</sst>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166" fontId="0" fillId="0" borderId="3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Border="1" applyAlignment="1">
      <alignment horizontal="right"/>
    </xf>
    <xf numFmtId="16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166" fontId="0" fillId="0" borderId="8" xfId="0" applyNumberFormat="1" applyBorder="1"/>
    <xf numFmtId="0" fontId="0" fillId="0" borderId="0" xfId="0" applyAlignment="1"/>
    <xf numFmtId="0" fontId="0" fillId="2" borderId="0" xfId="0" applyFill="1"/>
    <xf numFmtId="166" fontId="0" fillId="2" borderId="0" xfId="0" applyNumberFormat="1" applyFill="1"/>
    <xf numFmtId="0" fontId="0" fillId="2" borderId="9" xfId="0" applyFill="1" applyBorder="1"/>
    <xf numFmtId="166" fontId="0" fillId="2" borderId="10" xfId="0" applyNumberFormat="1" applyFill="1" applyBorder="1"/>
    <xf numFmtId="0" fontId="0" fillId="2" borderId="10" xfId="0" applyFill="1" applyBorder="1"/>
    <xf numFmtId="166" fontId="0" fillId="2" borderId="11" xfId="0" applyNumberFormat="1" applyFill="1" applyBorder="1"/>
    <xf numFmtId="0" fontId="0" fillId="0" borderId="3" xfId="0" applyBorder="1"/>
    <xf numFmtId="0" fontId="0" fillId="0" borderId="4" xfId="0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6" fontId="0" fillId="0" borderId="7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0</xdr:rowOff>
    </xdr:from>
    <xdr:to>
      <xdr:col>7</xdr:col>
      <xdr:colOff>171450</xdr:colOff>
      <xdr:row>7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AB82AC1-4E64-42D8-9527-5E53000F8B92}"/>
            </a:ext>
          </a:extLst>
        </xdr:cNvPr>
        <xdr:cNvSpPr/>
      </xdr:nvSpPr>
      <xdr:spPr>
        <a:xfrm>
          <a:off x="2447925" y="2095500"/>
          <a:ext cx="2114550" cy="581025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7</xdr:row>
      <xdr:rowOff>28575</xdr:rowOff>
    </xdr:from>
    <xdr:to>
      <xdr:col>7</xdr:col>
      <xdr:colOff>171450</xdr:colOff>
      <xdr:row>10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9CA42ED-EF72-4EE0-811F-4859D144DF7B}"/>
            </a:ext>
          </a:extLst>
        </xdr:cNvPr>
        <xdr:cNvSpPr/>
      </xdr:nvSpPr>
      <xdr:spPr>
        <a:xfrm>
          <a:off x="2447925" y="2695575"/>
          <a:ext cx="2114550" cy="581025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581025</xdr:colOff>
      <xdr:row>4</xdr:row>
      <xdr:rowOff>19050</xdr:rowOff>
    </xdr:from>
    <xdr:to>
      <xdr:col>12</xdr:col>
      <xdr:colOff>0</xdr:colOff>
      <xdr:row>7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D3AE1-AA40-49EA-9C68-75E2BB7D6772}"/>
            </a:ext>
          </a:extLst>
        </xdr:cNvPr>
        <xdr:cNvSpPr/>
      </xdr:nvSpPr>
      <xdr:spPr>
        <a:xfrm>
          <a:off x="5581650" y="2114550"/>
          <a:ext cx="2114550" cy="581025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581025</xdr:colOff>
      <xdr:row>7</xdr:row>
      <xdr:rowOff>57150</xdr:rowOff>
    </xdr:from>
    <xdr:to>
      <xdr:col>12</xdr:col>
      <xdr:colOff>0</xdr:colOff>
      <xdr:row>11</xdr:row>
      <xdr:rowOff>28575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43C076-5735-4E16-A7FD-32442092DF32}"/>
            </a:ext>
          </a:extLst>
        </xdr:cNvPr>
        <xdr:cNvSpPr/>
      </xdr:nvSpPr>
      <xdr:spPr>
        <a:xfrm>
          <a:off x="5581650" y="2724150"/>
          <a:ext cx="2114550" cy="733425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4</xdr:row>
      <xdr:rowOff>66675</xdr:rowOff>
    </xdr:from>
    <xdr:to>
      <xdr:col>8</xdr:col>
      <xdr:colOff>581025</xdr:colOff>
      <xdr:row>4</xdr:row>
      <xdr:rowOff>114300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0CB13F6-DADD-46ED-85CF-FA3050731BB0}"/>
            </a:ext>
          </a:extLst>
        </xdr:cNvPr>
        <xdr:cNvCxnSpPr/>
      </xdr:nvCxnSpPr>
      <xdr:spPr>
        <a:xfrm flipH="1" flipV="1">
          <a:off x="4543426" y="2162175"/>
          <a:ext cx="1142999" cy="47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4</xdr:row>
      <xdr:rowOff>104775</xdr:rowOff>
    </xdr:from>
    <xdr:to>
      <xdr:col>8</xdr:col>
      <xdr:colOff>581025</xdr:colOff>
      <xdr:row>5</xdr:row>
      <xdr:rowOff>119063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E465DB9-FC54-4FFD-93F6-8F4F9CB0B400}"/>
            </a:ext>
          </a:extLst>
        </xdr:cNvPr>
        <xdr:cNvCxnSpPr>
          <a:stCxn id="4" idx="1"/>
        </xdr:cNvCxnSpPr>
      </xdr:nvCxnSpPr>
      <xdr:spPr>
        <a:xfrm flipH="1" flipV="1">
          <a:off x="4572000" y="2200275"/>
          <a:ext cx="1009650" cy="2047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</xdr:row>
      <xdr:rowOff>123825</xdr:rowOff>
    </xdr:from>
    <xdr:to>
      <xdr:col>8</xdr:col>
      <xdr:colOff>581025</xdr:colOff>
      <xdr:row>6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A205716-4BFB-4CF2-B5B9-ADCB2DE38B57}"/>
            </a:ext>
          </a:extLst>
        </xdr:cNvPr>
        <xdr:cNvCxnSpPr/>
      </xdr:nvCxnSpPr>
      <xdr:spPr>
        <a:xfrm flipH="1" flipV="1">
          <a:off x="4581525" y="2219325"/>
          <a:ext cx="100012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7</xdr:row>
      <xdr:rowOff>114300</xdr:rowOff>
    </xdr:from>
    <xdr:to>
      <xdr:col>8</xdr:col>
      <xdr:colOff>571500</xdr:colOff>
      <xdr:row>9</xdr:row>
      <xdr:rowOff>76200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1A8A75EF-7F08-4B41-9241-EA065F9D9CC8}"/>
            </a:ext>
          </a:extLst>
        </xdr:cNvPr>
        <xdr:cNvCxnSpPr/>
      </xdr:nvCxnSpPr>
      <xdr:spPr>
        <a:xfrm flipH="1">
          <a:off x="4581525" y="2781300"/>
          <a:ext cx="109537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8</xdr:row>
      <xdr:rowOff>85725</xdr:rowOff>
    </xdr:from>
    <xdr:to>
      <xdr:col>8</xdr:col>
      <xdr:colOff>590550</xdr:colOff>
      <xdr:row>9</xdr:row>
      <xdr:rowOff>114300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64EEE3D0-555C-4264-96AB-A3DBDA767A98}"/>
            </a:ext>
          </a:extLst>
        </xdr:cNvPr>
        <xdr:cNvCxnSpPr/>
      </xdr:nvCxnSpPr>
      <xdr:spPr>
        <a:xfrm flipH="1">
          <a:off x="4591050" y="2943225"/>
          <a:ext cx="11049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9</xdr:row>
      <xdr:rowOff>142875</xdr:rowOff>
    </xdr:from>
    <xdr:to>
      <xdr:col>8</xdr:col>
      <xdr:colOff>657225</xdr:colOff>
      <xdr:row>9</xdr:row>
      <xdr:rowOff>161925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EC5ADC70-0576-4DA0-B655-26E4A38A353F}"/>
            </a:ext>
          </a:extLst>
        </xdr:cNvPr>
        <xdr:cNvCxnSpPr/>
      </xdr:nvCxnSpPr>
      <xdr:spPr>
        <a:xfrm flipH="1">
          <a:off x="4581526" y="3190875"/>
          <a:ext cx="1181099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10</xdr:row>
      <xdr:rowOff>0</xdr:rowOff>
    </xdr:from>
    <xdr:to>
      <xdr:col>8</xdr:col>
      <xdr:colOff>571501</xdr:colOff>
      <xdr:row>10</xdr:row>
      <xdr:rowOff>142875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489F8977-8BAF-4E2A-A8C4-3384920A0C0D}"/>
            </a:ext>
          </a:extLst>
        </xdr:cNvPr>
        <xdr:cNvCxnSpPr/>
      </xdr:nvCxnSpPr>
      <xdr:spPr>
        <a:xfrm flipH="1" flipV="1">
          <a:off x="4552950" y="3238500"/>
          <a:ext cx="1123951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590550</xdr:colOff>
      <xdr:row>0</xdr:row>
      <xdr:rowOff>171450</xdr:rowOff>
    </xdr:from>
    <xdr:to>
      <xdr:col>21</xdr:col>
      <xdr:colOff>66675</xdr:colOff>
      <xdr:row>10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5C9894A-678D-4263-8218-4C5CC2AD40AE}"/>
            </a:ext>
          </a:extLst>
        </xdr:cNvPr>
        <xdr:cNvSpPr/>
      </xdr:nvSpPr>
      <xdr:spPr>
        <a:xfrm>
          <a:off x="9915525" y="171450"/>
          <a:ext cx="5695950" cy="1733550"/>
        </a:xfrm>
        <a:prstGeom prst="rect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581025</xdr:colOff>
      <xdr:row>10</xdr:row>
      <xdr:rowOff>28575</xdr:rowOff>
    </xdr:from>
    <xdr:to>
      <xdr:col>21</xdr:col>
      <xdr:colOff>66675</xdr:colOff>
      <xdr:row>22</xdr:row>
      <xdr:rowOff>28575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9C31EE-56D3-4494-B64E-8E0481E6525E}"/>
            </a:ext>
          </a:extLst>
        </xdr:cNvPr>
        <xdr:cNvSpPr/>
      </xdr:nvSpPr>
      <xdr:spPr>
        <a:xfrm>
          <a:off x="9906000" y="1933575"/>
          <a:ext cx="5705475" cy="2286000"/>
        </a:xfrm>
        <a:prstGeom prst="rect">
          <a:avLst/>
        </a:prstGeom>
        <a:noFill/>
        <a:ln w="254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5</xdr:row>
      <xdr:rowOff>85725</xdr:rowOff>
    </xdr:from>
    <xdr:to>
      <xdr:col>13</xdr:col>
      <xdr:colOff>590550</xdr:colOff>
      <xdr:row>5</xdr:row>
      <xdr:rowOff>119063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C3376431-D856-445D-895A-E20FAC3620C1}"/>
            </a:ext>
          </a:extLst>
        </xdr:cNvPr>
        <xdr:cNvCxnSpPr>
          <a:stCxn id="4" idx="3"/>
          <a:endCxn id="25" idx="1"/>
        </xdr:cNvCxnSpPr>
      </xdr:nvCxnSpPr>
      <xdr:spPr>
        <a:xfrm flipV="1">
          <a:off x="8715375" y="1038225"/>
          <a:ext cx="1200150" cy="33338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42863</xdr:rowOff>
    </xdr:from>
    <xdr:to>
      <xdr:col>13</xdr:col>
      <xdr:colOff>581025</xdr:colOff>
      <xdr:row>16</xdr:row>
      <xdr:rowOff>28575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B3974524-4645-4DA5-87CF-FD8434652FBF}"/>
            </a:ext>
          </a:extLst>
        </xdr:cNvPr>
        <xdr:cNvCxnSpPr>
          <a:stCxn id="5" idx="3"/>
          <a:endCxn id="26" idx="1"/>
        </xdr:cNvCxnSpPr>
      </xdr:nvCxnSpPr>
      <xdr:spPr>
        <a:xfrm>
          <a:off x="8715375" y="1757363"/>
          <a:ext cx="1190625" cy="13192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168B-43A2-4A60-B535-A311170A161F}">
  <dimension ref="E1:W31"/>
  <sheetViews>
    <sheetView tabSelected="1" topLeftCell="D1" workbookViewId="0">
      <selection activeCell="F35" sqref="F35"/>
    </sheetView>
  </sheetViews>
  <sheetFormatPr defaultRowHeight="15" x14ac:dyDescent="0.25"/>
  <cols>
    <col min="5" max="5" width="11" bestFit="1" customWidth="1"/>
    <col min="6" max="6" width="16.28515625" bestFit="1" customWidth="1"/>
    <col min="8" max="8" width="10.7109375" bestFit="1" customWidth="1"/>
    <col min="9" max="9" width="10.28515625" customWidth="1"/>
    <col min="10" max="10" width="13.85546875" bestFit="1" customWidth="1"/>
    <col min="11" max="11" width="13.7109375" bestFit="1" customWidth="1"/>
    <col min="15" max="15" width="11" bestFit="1" customWidth="1"/>
    <col min="16" max="16" width="14" bestFit="1" customWidth="1"/>
    <col min="18" max="18" width="10.7109375" bestFit="1" customWidth="1"/>
    <col min="19" max="19" width="14" bestFit="1" customWidth="1"/>
    <col min="20" max="20" width="13.5703125" style="2" bestFit="1" customWidth="1"/>
    <col min="21" max="21" width="13.85546875" bestFit="1" customWidth="1"/>
    <col min="22" max="22" width="3.28515625" customWidth="1"/>
    <col min="23" max="23" width="13.5703125" bestFit="1" customWidth="1"/>
  </cols>
  <sheetData>
    <row r="1" spans="5:23" x14ac:dyDescent="0.25">
      <c r="O1" t="s">
        <v>0</v>
      </c>
      <c r="P1" t="s">
        <v>1</v>
      </c>
      <c r="Q1" t="s">
        <v>2</v>
      </c>
      <c r="R1" t="s">
        <v>3</v>
      </c>
      <c r="S1" t="s">
        <v>9</v>
      </c>
      <c r="T1" s="3" t="s">
        <v>12</v>
      </c>
      <c r="U1" t="s">
        <v>10</v>
      </c>
      <c r="W1" s="20" t="s">
        <v>31</v>
      </c>
    </row>
    <row r="2" spans="5:23" x14ac:dyDescent="0.25">
      <c r="O2" s="9">
        <v>1</v>
      </c>
      <c r="P2" s="9">
        <v>1</v>
      </c>
      <c r="Q2" s="9">
        <v>50</v>
      </c>
      <c r="R2" s="9" t="s">
        <v>4</v>
      </c>
      <c r="S2" s="10">
        <v>4.8</v>
      </c>
      <c r="T2" s="11" t="s">
        <v>11</v>
      </c>
      <c r="U2" s="10">
        <f>Q2*S2</f>
        <v>240</v>
      </c>
      <c r="V2" s="1"/>
      <c r="W2" s="21">
        <f>S2*(Q2/SUMIF($R$2:$R$22,R2,$Q$2:$Q$22))</f>
        <v>0.5393258426966292</v>
      </c>
    </row>
    <row r="3" spans="5:23" x14ac:dyDescent="0.25">
      <c r="O3" s="9">
        <v>1</v>
      </c>
      <c r="P3" s="9">
        <v>1</v>
      </c>
      <c r="Q3" s="9">
        <v>50</v>
      </c>
      <c r="R3" s="9" t="s">
        <v>5</v>
      </c>
      <c r="S3" s="10">
        <v>7.2</v>
      </c>
      <c r="T3" s="11" t="s">
        <v>13</v>
      </c>
      <c r="U3" s="10">
        <f t="shared" ref="U3:U10" si="0">Q3*S3</f>
        <v>360</v>
      </c>
      <c r="V3" s="1"/>
      <c r="W3" s="21">
        <f t="shared" ref="W3:W22" si="1">S3*(Q3/SUMIF($R$2:$R$22,R3,$Q$2:$Q$22))</f>
        <v>0.8089887640449438</v>
      </c>
    </row>
    <row r="4" spans="5:23" x14ac:dyDescent="0.25">
      <c r="E4" t="s">
        <v>0</v>
      </c>
      <c r="F4" t="s">
        <v>1</v>
      </c>
      <c r="G4" t="s">
        <v>2</v>
      </c>
      <c r="J4" t="s">
        <v>7</v>
      </c>
      <c r="K4" t="s">
        <v>3</v>
      </c>
      <c r="L4" t="s">
        <v>9</v>
      </c>
      <c r="O4" s="9">
        <v>1</v>
      </c>
      <c r="P4" s="9">
        <v>1</v>
      </c>
      <c r="Q4" s="9">
        <v>50</v>
      </c>
      <c r="R4" s="9" t="s">
        <v>6</v>
      </c>
      <c r="S4" s="10">
        <v>2.06</v>
      </c>
      <c r="T4" s="11" t="s">
        <v>14</v>
      </c>
      <c r="U4" s="10">
        <f t="shared" si="0"/>
        <v>103</v>
      </c>
      <c r="V4" s="1"/>
      <c r="W4" s="21">
        <f t="shared" si="1"/>
        <v>0.23146067415730337</v>
      </c>
    </row>
    <row r="5" spans="5:23" x14ac:dyDescent="0.25">
      <c r="E5">
        <v>1</v>
      </c>
      <c r="F5">
        <v>1</v>
      </c>
      <c r="G5">
        <v>50</v>
      </c>
      <c r="J5">
        <v>1</v>
      </c>
      <c r="K5" t="s">
        <v>4</v>
      </c>
      <c r="L5">
        <v>4.8</v>
      </c>
      <c r="O5" s="9">
        <v>1</v>
      </c>
      <c r="P5" s="9">
        <v>2</v>
      </c>
      <c r="Q5" s="9">
        <v>75</v>
      </c>
      <c r="R5" s="9" t="s">
        <v>4</v>
      </c>
      <c r="S5" s="10">
        <v>4.8</v>
      </c>
      <c r="T5" s="11" t="s">
        <v>15</v>
      </c>
      <c r="U5" s="10">
        <f t="shared" si="0"/>
        <v>360</v>
      </c>
      <c r="V5" s="1"/>
      <c r="W5" s="21">
        <f t="shared" si="1"/>
        <v>0.8089887640449438</v>
      </c>
    </row>
    <row r="6" spans="5:23" x14ac:dyDescent="0.25">
      <c r="E6">
        <v>1</v>
      </c>
      <c r="F6">
        <v>2</v>
      </c>
      <c r="G6">
        <v>75</v>
      </c>
      <c r="J6">
        <v>1</v>
      </c>
      <c r="K6" t="s">
        <v>5</v>
      </c>
      <c r="L6">
        <v>7.2</v>
      </c>
      <c r="O6" s="9">
        <v>1</v>
      </c>
      <c r="P6" s="9">
        <v>2</v>
      </c>
      <c r="Q6" s="9">
        <v>75</v>
      </c>
      <c r="R6" s="9" t="s">
        <v>5</v>
      </c>
      <c r="S6" s="10">
        <v>7.2</v>
      </c>
      <c r="T6" s="11" t="s">
        <v>15</v>
      </c>
      <c r="U6" s="10">
        <f t="shared" si="0"/>
        <v>540</v>
      </c>
      <c r="V6" s="1"/>
      <c r="W6" s="21">
        <f t="shared" si="1"/>
        <v>1.2134831460674158</v>
      </c>
    </row>
    <row r="7" spans="5:23" x14ac:dyDescent="0.25">
      <c r="E7">
        <v>1</v>
      </c>
      <c r="F7">
        <v>3</v>
      </c>
      <c r="G7">
        <v>100</v>
      </c>
      <c r="J7">
        <v>1</v>
      </c>
      <c r="K7" t="s">
        <v>6</v>
      </c>
      <c r="L7">
        <v>2.06</v>
      </c>
      <c r="O7" s="9">
        <v>1</v>
      </c>
      <c r="P7" s="9">
        <v>2</v>
      </c>
      <c r="Q7" s="9">
        <v>75</v>
      </c>
      <c r="R7" s="9" t="s">
        <v>6</v>
      </c>
      <c r="S7" s="10">
        <v>2.06</v>
      </c>
      <c r="T7" s="11" t="s">
        <v>15</v>
      </c>
      <c r="U7" s="10">
        <f t="shared" si="0"/>
        <v>154.5</v>
      </c>
      <c r="V7" s="1"/>
      <c r="W7" s="21">
        <f t="shared" si="1"/>
        <v>0.34719101123595508</v>
      </c>
    </row>
    <row r="8" spans="5:23" x14ac:dyDescent="0.25">
      <c r="E8">
        <v>2</v>
      </c>
      <c r="F8">
        <v>1</v>
      </c>
      <c r="G8">
        <v>40</v>
      </c>
      <c r="J8">
        <v>2</v>
      </c>
      <c r="K8" t="s">
        <v>4</v>
      </c>
      <c r="L8">
        <v>5.6</v>
      </c>
      <c r="O8" s="9">
        <v>1</v>
      </c>
      <c r="P8" s="9">
        <v>3</v>
      </c>
      <c r="Q8" s="9">
        <v>100</v>
      </c>
      <c r="R8" s="9" t="s">
        <v>4</v>
      </c>
      <c r="S8" s="10">
        <v>4.8</v>
      </c>
      <c r="T8" s="11" t="s">
        <v>16</v>
      </c>
      <c r="U8" s="10">
        <f t="shared" si="0"/>
        <v>480</v>
      </c>
      <c r="V8" s="1"/>
      <c r="W8" s="21">
        <f t="shared" si="1"/>
        <v>1.0786516853932584</v>
      </c>
    </row>
    <row r="9" spans="5:23" x14ac:dyDescent="0.25">
      <c r="E9">
        <v>2</v>
      </c>
      <c r="F9">
        <v>2</v>
      </c>
      <c r="G9">
        <v>100</v>
      </c>
      <c r="J9">
        <v>2</v>
      </c>
      <c r="K9" t="s">
        <v>5</v>
      </c>
      <c r="L9">
        <v>8.1199999999999992</v>
      </c>
      <c r="O9" s="9">
        <v>1</v>
      </c>
      <c r="P9" s="9">
        <v>3</v>
      </c>
      <c r="Q9" s="9">
        <v>100</v>
      </c>
      <c r="R9" s="9" t="s">
        <v>5</v>
      </c>
      <c r="S9" s="10">
        <v>7.2</v>
      </c>
      <c r="T9" s="11" t="s">
        <v>16</v>
      </c>
      <c r="U9" s="10">
        <f t="shared" si="0"/>
        <v>720</v>
      </c>
      <c r="V9" s="1"/>
      <c r="W9" s="21">
        <f t="shared" si="1"/>
        <v>1.6179775280898876</v>
      </c>
    </row>
    <row r="10" spans="5:23" x14ac:dyDescent="0.25">
      <c r="E10">
        <v>2</v>
      </c>
      <c r="F10">
        <v>3</v>
      </c>
      <c r="G10">
        <v>80</v>
      </c>
      <c r="J10">
        <v>2</v>
      </c>
      <c r="K10" t="s">
        <v>6</v>
      </c>
      <c r="L10">
        <v>1.5</v>
      </c>
      <c r="O10" s="9">
        <v>1</v>
      </c>
      <c r="P10" s="9">
        <v>3</v>
      </c>
      <c r="Q10" s="9">
        <v>100</v>
      </c>
      <c r="R10" s="9" t="s">
        <v>6</v>
      </c>
      <c r="S10" s="10">
        <v>2.06</v>
      </c>
      <c r="T10" s="11" t="s">
        <v>16</v>
      </c>
      <c r="U10" s="10">
        <f t="shared" si="0"/>
        <v>206</v>
      </c>
      <c r="V10" s="1"/>
      <c r="W10" s="21">
        <f t="shared" si="1"/>
        <v>0.46292134831460674</v>
      </c>
    </row>
    <row r="11" spans="5:23" x14ac:dyDescent="0.25">
      <c r="J11">
        <v>2</v>
      </c>
      <c r="K11" t="s">
        <v>8</v>
      </c>
      <c r="L11">
        <v>6.34</v>
      </c>
      <c r="O11">
        <v>2</v>
      </c>
      <c r="P11">
        <v>1</v>
      </c>
      <c r="Q11">
        <v>40</v>
      </c>
      <c r="R11" t="s">
        <v>4</v>
      </c>
      <c r="S11" s="1">
        <v>5.6</v>
      </c>
      <c r="T11" s="2" t="s">
        <v>17</v>
      </c>
      <c r="U11" s="1">
        <f>Q11*S11</f>
        <v>224</v>
      </c>
      <c r="V11" s="1"/>
      <c r="W11" s="21">
        <f t="shared" si="1"/>
        <v>0.50337078651685385</v>
      </c>
    </row>
    <row r="12" spans="5:23" x14ac:dyDescent="0.25">
      <c r="O12">
        <v>2</v>
      </c>
      <c r="P12">
        <v>1</v>
      </c>
      <c r="Q12">
        <v>40</v>
      </c>
      <c r="R12" t="s">
        <v>5</v>
      </c>
      <c r="S12" s="1">
        <v>8.1199999999999992</v>
      </c>
      <c r="T12" s="2" t="s">
        <v>18</v>
      </c>
      <c r="U12" s="1">
        <f t="shared" ref="U12:U22" si="2">Q12*S12</f>
        <v>324.79999999999995</v>
      </c>
      <c r="V12" s="1"/>
      <c r="W12" s="21">
        <f t="shared" si="1"/>
        <v>0.7298876404494381</v>
      </c>
    </row>
    <row r="13" spans="5:23" x14ac:dyDescent="0.25">
      <c r="O13">
        <v>2</v>
      </c>
      <c r="P13">
        <v>1</v>
      </c>
      <c r="Q13">
        <v>40</v>
      </c>
      <c r="R13" t="s">
        <v>6</v>
      </c>
      <c r="S13" s="1">
        <v>1.5</v>
      </c>
      <c r="T13" s="2" t="s">
        <v>19</v>
      </c>
      <c r="U13" s="1">
        <f t="shared" si="2"/>
        <v>60</v>
      </c>
      <c r="V13" s="1"/>
      <c r="W13" s="21">
        <f t="shared" si="1"/>
        <v>0.1348314606741573</v>
      </c>
    </row>
    <row r="14" spans="5:23" x14ac:dyDescent="0.25">
      <c r="O14">
        <v>2</v>
      </c>
      <c r="P14">
        <v>1</v>
      </c>
      <c r="Q14">
        <v>40</v>
      </c>
      <c r="R14" t="s">
        <v>8</v>
      </c>
      <c r="S14" s="1">
        <v>6.34</v>
      </c>
      <c r="T14" s="2" t="s">
        <v>20</v>
      </c>
      <c r="U14" s="1">
        <f t="shared" si="2"/>
        <v>253.6</v>
      </c>
      <c r="V14" s="1"/>
      <c r="W14" s="21">
        <f t="shared" si="1"/>
        <v>1.1527272727272728</v>
      </c>
    </row>
    <row r="15" spans="5:23" x14ac:dyDescent="0.25">
      <c r="O15">
        <v>2</v>
      </c>
      <c r="P15">
        <v>2</v>
      </c>
      <c r="Q15">
        <v>100</v>
      </c>
      <c r="R15" t="s">
        <v>4</v>
      </c>
      <c r="S15" s="1">
        <v>5.6</v>
      </c>
      <c r="T15" s="2" t="s">
        <v>21</v>
      </c>
      <c r="U15" s="1">
        <f t="shared" si="2"/>
        <v>560</v>
      </c>
      <c r="V15" s="1"/>
      <c r="W15" s="21">
        <f t="shared" si="1"/>
        <v>1.2584269662921348</v>
      </c>
    </row>
    <row r="16" spans="5:23" x14ac:dyDescent="0.25">
      <c r="O16">
        <v>2</v>
      </c>
      <c r="P16">
        <v>2</v>
      </c>
      <c r="Q16">
        <v>100</v>
      </c>
      <c r="R16" t="s">
        <v>5</v>
      </c>
      <c r="S16" s="1">
        <v>8.1199999999999992</v>
      </c>
      <c r="T16" s="2" t="s">
        <v>22</v>
      </c>
      <c r="U16" s="1">
        <f t="shared" si="2"/>
        <v>811.99999999999989</v>
      </c>
      <c r="V16" s="1"/>
      <c r="W16" s="21">
        <f t="shared" si="1"/>
        <v>1.8247191011235953</v>
      </c>
    </row>
    <row r="17" spans="7:23" x14ac:dyDescent="0.25">
      <c r="O17">
        <v>2</v>
      </c>
      <c r="P17">
        <v>2</v>
      </c>
      <c r="Q17">
        <v>100</v>
      </c>
      <c r="R17" t="s">
        <v>6</v>
      </c>
      <c r="S17" s="1">
        <v>1.5</v>
      </c>
      <c r="T17" s="2" t="s">
        <v>23</v>
      </c>
      <c r="U17" s="1">
        <f t="shared" si="2"/>
        <v>150</v>
      </c>
      <c r="V17" s="1"/>
      <c r="W17" s="21">
        <f t="shared" si="1"/>
        <v>0.33707865168539325</v>
      </c>
    </row>
    <row r="18" spans="7:23" x14ac:dyDescent="0.25">
      <c r="O18">
        <v>2</v>
      </c>
      <c r="P18">
        <v>2</v>
      </c>
      <c r="Q18">
        <v>100</v>
      </c>
      <c r="R18" t="s">
        <v>8</v>
      </c>
      <c r="S18" s="1">
        <v>6.34</v>
      </c>
      <c r="T18" s="2" t="s">
        <v>24</v>
      </c>
      <c r="U18" s="1">
        <f t="shared" si="2"/>
        <v>634</v>
      </c>
      <c r="V18" s="1"/>
      <c r="W18" s="21">
        <f t="shared" si="1"/>
        <v>2.8818181818181818</v>
      </c>
    </row>
    <row r="19" spans="7:23" x14ac:dyDescent="0.25">
      <c r="O19">
        <v>2</v>
      </c>
      <c r="P19">
        <v>3</v>
      </c>
      <c r="Q19">
        <v>80</v>
      </c>
      <c r="R19" t="s">
        <v>4</v>
      </c>
      <c r="S19" s="1">
        <v>5.6</v>
      </c>
      <c r="T19" s="2" t="s">
        <v>25</v>
      </c>
      <c r="U19" s="1">
        <f t="shared" si="2"/>
        <v>448</v>
      </c>
      <c r="V19" s="1"/>
      <c r="W19" s="21">
        <f t="shared" si="1"/>
        <v>1.0067415730337077</v>
      </c>
    </row>
    <row r="20" spans="7:23" x14ac:dyDescent="0.25">
      <c r="O20">
        <v>2</v>
      </c>
      <c r="P20">
        <v>3</v>
      </c>
      <c r="Q20">
        <v>80</v>
      </c>
      <c r="R20" t="s">
        <v>5</v>
      </c>
      <c r="S20" s="1">
        <v>8.1199999999999992</v>
      </c>
      <c r="T20" s="2" t="s">
        <v>26</v>
      </c>
      <c r="U20" s="1">
        <f t="shared" si="2"/>
        <v>649.59999999999991</v>
      </c>
      <c r="V20" s="1"/>
      <c r="W20" s="21">
        <f t="shared" si="1"/>
        <v>1.4597752808988762</v>
      </c>
    </row>
    <row r="21" spans="7:23" x14ac:dyDescent="0.25">
      <c r="O21">
        <v>2</v>
      </c>
      <c r="P21">
        <v>3</v>
      </c>
      <c r="Q21">
        <v>80</v>
      </c>
      <c r="R21" t="s">
        <v>6</v>
      </c>
      <c r="S21" s="1">
        <v>1.5</v>
      </c>
      <c r="T21" s="2" t="s">
        <v>27</v>
      </c>
      <c r="U21" s="1">
        <f t="shared" si="2"/>
        <v>120</v>
      </c>
      <c r="V21" s="1"/>
      <c r="W21" s="21">
        <f t="shared" si="1"/>
        <v>0.2696629213483146</v>
      </c>
    </row>
    <row r="22" spans="7:23" x14ac:dyDescent="0.25">
      <c r="G22" s="2"/>
      <c r="L22" s="17"/>
      <c r="O22">
        <v>2</v>
      </c>
      <c r="P22">
        <v>3</v>
      </c>
      <c r="Q22">
        <v>80</v>
      </c>
      <c r="R22" t="s">
        <v>8</v>
      </c>
      <c r="S22" s="1">
        <v>6.34</v>
      </c>
      <c r="T22" s="2" t="s">
        <v>28</v>
      </c>
      <c r="U22" s="1">
        <f t="shared" si="2"/>
        <v>507.2</v>
      </c>
      <c r="V22" s="1"/>
      <c r="W22" s="21">
        <f t="shared" si="1"/>
        <v>2.3054545454545456</v>
      </c>
    </row>
    <row r="23" spans="7:23" ht="15.75" thickBot="1" x14ac:dyDescent="0.3">
      <c r="G23" s="4"/>
      <c r="I23" s="17"/>
      <c r="J23" s="17"/>
      <c r="L23" s="17"/>
      <c r="W23" s="22"/>
    </row>
    <row r="24" spans="7:23" ht="15.75" thickBot="1" x14ac:dyDescent="0.3">
      <c r="G24" s="4"/>
      <c r="I24" s="17"/>
      <c r="J24" s="17"/>
      <c r="L24" s="17"/>
      <c r="O24" s="5"/>
      <c r="P24" s="6" t="s">
        <v>29</v>
      </c>
      <c r="Q24" s="6">
        <f>SUM(Q2:Q22)</f>
        <v>1555</v>
      </c>
      <c r="R24" s="6"/>
      <c r="S24" s="6"/>
      <c r="T24" s="7" t="s">
        <v>29</v>
      </c>
      <c r="U24" s="8">
        <f>SUM(U2:U23)</f>
        <v>7906.7</v>
      </c>
      <c r="V24" s="1"/>
      <c r="W24" s="23">
        <f>SUM(W2:W22)</f>
        <v>20.973483146067409</v>
      </c>
    </row>
    <row r="25" spans="7:23" ht="15.75" thickBot="1" x14ac:dyDescent="0.3">
      <c r="G25" s="4"/>
      <c r="I25" s="17"/>
      <c r="J25" s="17"/>
      <c r="L25" s="17"/>
      <c r="O25" s="13"/>
      <c r="P25" s="14"/>
      <c r="Q25" s="14"/>
      <c r="R25" s="14"/>
      <c r="S25" s="14"/>
      <c r="T25" s="15" t="s">
        <v>30</v>
      </c>
      <c r="U25" s="16">
        <f>AVERAGE(U2:U22)</f>
        <v>376.50952380952378</v>
      </c>
    </row>
    <row r="26" spans="7:23" ht="15.75" thickBot="1" x14ac:dyDescent="0.3">
      <c r="G26" s="4"/>
      <c r="I26" s="17"/>
      <c r="J26" s="17"/>
      <c r="L26" s="17"/>
    </row>
    <row r="27" spans="7:23" x14ac:dyDescent="0.25">
      <c r="P27" s="5" t="s">
        <v>3</v>
      </c>
      <c r="Q27" s="6" t="s">
        <v>2</v>
      </c>
      <c r="R27" s="6" t="s">
        <v>3</v>
      </c>
      <c r="S27" s="6" t="s">
        <v>30</v>
      </c>
      <c r="T27" s="7" t="s">
        <v>31</v>
      </c>
      <c r="U27" s="24" t="s">
        <v>33</v>
      </c>
    </row>
    <row r="28" spans="7:23" x14ac:dyDescent="0.25">
      <c r="P28" s="25" t="s">
        <v>4</v>
      </c>
      <c r="Q28" s="9">
        <f>SUMIF($R$2:$R$22,P28,Q2:Q22)</f>
        <v>445</v>
      </c>
      <c r="R28" s="11" t="s">
        <v>4</v>
      </c>
      <c r="S28" s="26">
        <f>AVERAGEIF($R$2:$R$22,R28,$S$2:$S$22)</f>
        <v>5.2</v>
      </c>
      <c r="T28" s="26">
        <f>SUMIF(R2:R22,R28,W2:W22)</f>
        <v>5.1955056179775276</v>
      </c>
      <c r="U28" s="12">
        <f>AVERAGEIF($R$2:$R$22,R28,U2:U22)</f>
        <v>385.33333333333331</v>
      </c>
    </row>
    <row r="29" spans="7:23" x14ac:dyDescent="0.25">
      <c r="P29" s="25" t="s">
        <v>5</v>
      </c>
      <c r="Q29" s="9">
        <f t="shared" ref="Q29:Q31" si="3">SUMIF($R$2:$R$22,P29,Q3:Q23)</f>
        <v>445</v>
      </c>
      <c r="R29" s="11" t="s">
        <v>5</v>
      </c>
      <c r="S29" s="26">
        <f>AVERAGEIF($R$2:$R$22,R29,$S$2:$S$22)</f>
        <v>7.6599999999999993</v>
      </c>
      <c r="T29" s="26">
        <f t="shared" ref="T29:T31" si="4">SUMIF(R3:R23,R29,W3:W23)</f>
        <v>7.6548314606741563</v>
      </c>
      <c r="U29" s="12">
        <f>AVERAGEIF($R$2:$R$22,R29,U3:U23)</f>
        <v>132.25</v>
      </c>
    </row>
    <row r="30" spans="7:23" x14ac:dyDescent="0.25">
      <c r="P30" s="25" t="s">
        <v>6</v>
      </c>
      <c r="Q30" s="9">
        <f t="shared" si="3"/>
        <v>395</v>
      </c>
      <c r="R30" s="11" t="s">
        <v>6</v>
      </c>
      <c r="S30" s="26">
        <f>AVERAGEIF($R$2:$R$22,R30,$S$2:$S$22)</f>
        <v>1.78</v>
      </c>
      <c r="T30" s="26">
        <f t="shared" si="4"/>
        <v>1.78314606741573</v>
      </c>
      <c r="U30" s="12">
        <f>AVERAGEIF($R$2:$R$22,R30,U4:U24)</f>
        <v>518.56000000000006</v>
      </c>
    </row>
    <row r="31" spans="7:23" ht="15.75" thickBot="1" x14ac:dyDescent="0.3">
      <c r="P31" s="27" t="s">
        <v>8</v>
      </c>
      <c r="Q31" s="14">
        <f t="shared" si="3"/>
        <v>180</v>
      </c>
      <c r="R31" s="15" t="s">
        <v>8</v>
      </c>
      <c r="S31" s="28">
        <f>AVERAGEIF($R$2:$R$22,R31,$S$2:$S$22)</f>
        <v>6.34</v>
      </c>
      <c r="T31" s="28">
        <f t="shared" si="4"/>
        <v>6.3400000000000007</v>
      </c>
      <c r="U31" s="16">
        <f>AVERAGEIF($R$2:$R$22,R31,U5:U25)</f>
        <v>215.50317460317459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7A46-F28C-46A6-A3EF-3A676F23024F}">
  <dimension ref="A1:H32"/>
  <sheetViews>
    <sheetView workbookViewId="0">
      <selection activeCell="K31" sqref="K31"/>
    </sheetView>
  </sheetViews>
  <sheetFormatPr defaultRowHeight="15" x14ac:dyDescent="0.25"/>
  <cols>
    <col min="4" max="4" width="10.7109375" bestFit="1" customWidth="1"/>
    <col min="7" max="7" width="13.85546875" bestFit="1" customWidth="1"/>
    <col min="8" max="8" width="17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s="3" t="s">
        <v>12</v>
      </c>
      <c r="G1" t="s">
        <v>10</v>
      </c>
      <c r="H1" t="s">
        <v>32</v>
      </c>
    </row>
    <row r="2" spans="1:8" x14ac:dyDescent="0.25">
      <c r="A2" s="9">
        <v>1</v>
      </c>
      <c r="B2" s="9">
        <v>1</v>
      </c>
      <c r="C2" s="9">
        <v>50</v>
      </c>
      <c r="D2" s="9" t="s">
        <v>4</v>
      </c>
      <c r="E2" s="10">
        <v>4.8</v>
      </c>
      <c r="F2" s="11" t="s">
        <v>11</v>
      </c>
      <c r="G2" s="10">
        <v>240</v>
      </c>
      <c r="H2" s="1">
        <f>E2*(C2/SUM($C$2:$C$7))</f>
        <v>0.5393258426966292</v>
      </c>
    </row>
    <row r="3" spans="1:8" x14ac:dyDescent="0.25">
      <c r="A3" s="9">
        <v>1</v>
      </c>
      <c r="B3" s="9">
        <v>2</v>
      </c>
      <c r="C3" s="9">
        <v>75</v>
      </c>
      <c r="D3" s="9" t="s">
        <v>4</v>
      </c>
      <c r="E3" s="10">
        <v>4.8</v>
      </c>
      <c r="F3" s="11" t="s">
        <v>15</v>
      </c>
      <c r="G3" s="10">
        <v>360</v>
      </c>
      <c r="H3" s="1">
        <f t="shared" ref="H3:H7" si="0">E3*(C3/SUM($C$2:$C$7))</f>
        <v>0.8089887640449438</v>
      </c>
    </row>
    <row r="4" spans="1:8" x14ac:dyDescent="0.25">
      <c r="A4" s="9">
        <v>1</v>
      </c>
      <c r="B4" s="9">
        <v>3</v>
      </c>
      <c r="C4" s="9">
        <v>100</v>
      </c>
      <c r="D4" s="9" t="s">
        <v>4</v>
      </c>
      <c r="E4" s="10">
        <v>4.8</v>
      </c>
      <c r="F4" s="11" t="s">
        <v>16</v>
      </c>
      <c r="G4" s="10">
        <v>480</v>
      </c>
      <c r="H4" s="1">
        <f t="shared" si="0"/>
        <v>1.0786516853932584</v>
      </c>
    </row>
    <row r="5" spans="1:8" x14ac:dyDescent="0.25">
      <c r="A5">
        <v>2</v>
      </c>
      <c r="B5">
        <v>1</v>
      </c>
      <c r="C5">
        <v>40</v>
      </c>
      <c r="D5" t="s">
        <v>4</v>
      </c>
      <c r="E5" s="1">
        <v>5.6</v>
      </c>
      <c r="F5" s="2" t="s">
        <v>17</v>
      </c>
      <c r="G5" s="1">
        <v>224</v>
      </c>
      <c r="H5" s="1">
        <f t="shared" si="0"/>
        <v>0.50337078651685385</v>
      </c>
    </row>
    <row r="6" spans="1:8" x14ac:dyDescent="0.25">
      <c r="A6">
        <v>2</v>
      </c>
      <c r="B6">
        <v>2</v>
      </c>
      <c r="C6">
        <v>100</v>
      </c>
      <c r="D6" t="s">
        <v>4</v>
      </c>
      <c r="E6" s="1">
        <v>5.6</v>
      </c>
      <c r="F6" s="2" t="s">
        <v>21</v>
      </c>
      <c r="G6" s="1">
        <v>560</v>
      </c>
      <c r="H6" s="1">
        <f t="shared" si="0"/>
        <v>1.2584269662921348</v>
      </c>
    </row>
    <row r="7" spans="1:8" x14ac:dyDescent="0.25">
      <c r="A7">
        <v>2</v>
      </c>
      <c r="B7">
        <v>3</v>
      </c>
      <c r="C7">
        <v>80</v>
      </c>
      <c r="D7" t="s">
        <v>4</v>
      </c>
      <c r="E7" s="1">
        <v>5.6</v>
      </c>
      <c r="F7" s="2" t="s">
        <v>25</v>
      </c>
      <c r="G7" s="1">
        <v>448</v>
      </c>
      <c r="H7" s="1">
        <f t="shared" si="0"/>
        <v>1.0067415730337077</v>
      </c>
    </row>
    <row r="8" spans="1:8" x14ac:dyDescent="0.25">
      <c r="A8" s="18"/>
      <c r="B8" s="18"/>
      <c r="C8" s="18"/>
      <c r="D8" s="18"/>
      <c r="E8" s="18"/>
      <c r="F8" s="18"/>
      <c r="G8" s="18"/>
      <c r="H8" s="19">
        <f>SUM(H2:H7)</f>
        <v>5.1955056179775276</v>
      </c>
    </row>
    <row r="10" spans="1:8" x14ac:dyDescent="0.25">
      <c r="A10" t="s">
        <v>0</v>
      </c>
      <c r="B10" t="s">
        <v>1</v>
      </c>
      <c r="C10" t="s">
        <v>2</v>
      </c>
      <c r="D10" t="s">
        <v>3</v>
      </c>
      <c r="E10" t="s">
        <v>9</v>
      </c>
      <c r="F10" s="3" t="s">
        <v>12</v>
      </c>
      <c r="G10" t="s">
        <v>10</v>
      </c>
      <c r="H10" t="s">
        <v>32</v>
      </c>
    </row>
    <row r="11" spans="1:8" x14ac:dyDescent="0.25">
      <c r="A11" s="9">
        <v>1</v>
      </c>
      <c r="B11" s="9">
        <v>1</v>
      </c>
      <c r="C11" s="9">
        <v>50</v>
      </c>
      <c r="D11" s="9" t="s">
        <v>5</v>
      </c>
      <c r="E11" s="10">
        <v>7.2</v>
      </c>
      <c r="F11" s="11" t="s">
        <v>13</v>
      </c>
      <c r="G11" s="10">
        <v>360</v>
      </c>
      <c r="H11" s="1">
        <f>E11*(C11/SUM($C$11:$C$16))</f>
        <v>0.8089887640449438</v>
      </c>
    </row>
    <row r="12" spans="1:8" x14ac:dyDescent="0.25">
      <c r="A12" s="9">
        <v>1</v>
      </c>
      <c r="B12" s="9">
        <v>2</v>
      </c>
      <c r="C12" s="9">
        <v>75</v>
      </c>
      <c r="D12" s="9" t="s">
        <v>5</v>
      </c>
      <c r="E12" s="10">
        <v>7.2</v>
      </c>
      <c r="F12" s="11" t="s">
        <v>15</v>
      </c>
      <c r="G12" s="10">
        <v>540</v>
      </c>
      <c r="H12" s="1">
        <f t="shared" ref="H12:H16" si="1">E12*(C12/SUM($C$11:$C$16))</f>
        <v>1.2134831460674158</v>
      </c>
    </row>
    <row r="13" spans="1:8" x14ac:dyDescent="0.25">
      <c r="A13" s="9">
        <v>1</v>
      </c>
      <c r="B13" s="9">
        <v>3</v>
      </c>
      <c r="C13" s="9">
        <v>100</v>
      </c>
      <c r="D13" s="9" t="s">
        <v>5</v>
      </c>
      <c r="E13" s="10">
        <v>7.2</v>
      </c>
      <c r="F13" s="11" t="s">
        <v>16</v>
      </c>
      <c r="G13" s="10">
        <v>720</v>
      </c>
      <c r="H13" s="1">
        <f t="shared" si="1"/>
        <v>1.6179775280898876</v>
      </c>
    </row>
    <row r="14" spans="1:8" x14ac:dyDescent="0.25">
      <c r="A14">
        <v>2</v>
      </c>
      <c r="B14">
        <v>1</v>
      </c>
      <c r="C14">
        <v>40</v>
      </c>
      <c r="D14" t="s">
        <v>5</v>
      </c>
      <c r="E14" s="1">
        <v>8.1199999999999992</v>
      </c>
      <c r="F14" s="2" t="s">
        <v>18</v>
      </c>
      <c r="G14" s="1">
        <v>324.79999999999995</v>
      </c>
      <c r="H14" s="1">
        <f t="shared" si="1"/>
        <v>0.7298876404494381</v>
      </c>
    </row>
    <row r="15" spans="1:8" x14ac:dyDescent="0.25">
      <c r="A15">
        <v>2</v>
      </c>
      <c r="B15">
        <v>2</v>
      </c>
      <c r="C15">
        <v>100</v>
      </c>
      <c r="D15" t="s">
        <v>5</v>
      </c>
      <c r="E15" s="1">
        <v>8.1199999999999992</v>
      </c>
      <c r="F15" s="2" t="s">
        <v>22</v>
      </c>
      <c r="G15" s="1">
        <v>811.99999999999989</v>
      </c>
      <c r="H15" s="1">
        <f t="shared" si="1"/>
        <v>1.8247191011235953</v>
      </c>
    </row>
    <row r="16" spans="1:8" x14ac:dyDescent="0.25">
      <c r="A16">
        <v>2</v>
      </c>
      <c r="B16">
        <v>3</v>
      </c>
      <c r="C16">
        <v>80</v>
      </c>
      <c r="D16" t="s">
        <v>5</v>
      </c>
      <c r="E16" s="1">
        <v>8.1199999999999992</v>
      </c>
      <c r="F16" s="2" t="s">
        <v>26</v>
      </c>
      <c r="G16" s="1">
        <v>649.59999999999991</v>
      </c>
      <c r="H16" s="1">
        <f t="shared" si="1"/>
        <v>1.4597752808988762</v>
      </c>
    </row>
    <row r="17" spans="1:8" x14ac:dyDescent="0.25">
      <c r="A17" s="18"/>
      <c r="B17" s="18"/>
      <c r="C17" s="18"/>
      <c r="D17" s="18"/>
      <c r="E17" s="18"/>
      <c r="F17" s="18"/>
      <c r="G17" s="18"/>
      <c r="H17" s="19">
        <f>SUM(H11:H16)</f>
        <v>7.6548314606741563</v>
      </c>
    </row>
    <row r="19" spans="1:8" x14ac:dyDescent="0.25">
      <c r="A19" t="s">
        <v>0</v>
      </c>
      <c r="B19" t="s">
        <v>1</v>
      </c>
      <c r="C19" t="s">
        <v>2</v>
      </c>
      <c r="D19" t="s">
        <v>3</v>
      </c>
      <c r="E19" t="s">
        <v>9</v>
      </c>
      <c r="F19" s="3" t="s">
        <v>12</v>
      </c>
      <c r="G19" t="s">
        <v>10</v>
      </c>
      <c r="H19" t="s">
        <v>32</v>
      </c>
    </row>
    <row r="20" spans="1:8" x14ac:dyDescent="0.25">
      <c r="A20" s="9">
        <v>1</v>
      </c>
      <c r="B20" s="9">
        <v>1</v>
      </c>
      <c r="C20" s="9">
        <v>50</v>
      </c>
      <c r="D20" s="9" t="s">
        <v>6</v>
      </c>
      <c r="E20" s="10">
        <v>2.06</v>
      </c>
      <c r="F20" s="11" t="s">
        <v>14</v>
      </c>
      <c r="G20" s="10">
        <v>103</v>
      </c>
      <c r="H20" s="1">
        <f>E20*(C20/SUM($C$20:$C$25))</f>
        <v>0.23146067415730337</v>
      </c>
    </row>
    <row r="21" spans="1:8" x14ac:dyDescent="0.25">
      <c r="A21" s="9">
        <v>1</v>
      </c>
      <c r="B21" s="9">
        <v>2</v>
      </c>
      <c r="C21" s="9">
        <v>75</v>
      </c>
      <c r="D21" s="9" t="s">
        <v>6</v>
      </c>
      <c r="E21" s="10">
        <v>2.06</v>
      </c>
      <c r="F21" s="11" t="s">
        <v>15</v>
      </c>
      <c r="G21" s="10">
        <v>154.5</v>
      </c>
      <c r="H21" s="1">
        <f t="shared" ref="H21:H25" si="2">E21*(C21/SUM($C$20:$C$25))</f>
        <v>0.34719101123595508</v>
      </c>
    </row>
    <row r="22" spans="1:8" x14ac:dyDescent="0.25">
      <c r="A22" s="9">
        <v>1</v>
      </c>
      <c r="B22" s="9">
        <v>3</v>
      </c>
      <c r="C22" s="9">
        <v>100</v>
      </c>
      <c r="D22" s="9" t="s">
        <v>6</v>
      </c>
      <c r="E22" s="10">
        <v>2.06</v>
      </c>
      <c r="F22" s="11" t="s">
        <v>16</v>
      </c>
      <c r="G22" s="10">
        <v>206</v>
      </c>
      <c r="H22" s="1">
        <f t="shared" si="2"/>
        <v>0.46292134831460674</v>
      </c>
    </row>
    <row r="23" spans="1:8" x14ac:dyDescent="0.25">
      <c r="A23">
        <v>2</v>
      </c>
      <c r="B23">
        <v>1</v>
      </c>
      <c r="C23">
        <v>40</v>
      </c>
      <c r="D23" t="s">
        <v>6</v>
      </c>
      <c r="E23" s="1">
        <v>1.5</v>
      </c>
      <c r="F23" s="2" t="s">
        <v>19</v>
      </c>
      <c r="G23" s="1">
        <v>60</v>
      </c>
      <c r="H23" s="1">
        <f t="shared" si="2"/>
        <v>0.1348314606741573</v>
      </c>
    </row>
    <row r="24" spans="1:8" x14ac:dyDescent="0.25">
      <c r="A24">
        <v>2</v>
      </c>
      <c r="B24">
        <v>2</v>
      </c>
      <c r="C24">
        <v>100</v>
      </c>
      <c r="D24" t="s">
        <v>6</v>
      </c>
      <c r="E24" s="1">
        <v>1.5</v>
      </c>
      <c r="F24" s="2" t="s">
        <v>23</v>
      </c>
      <c r="G24" s="1">
        <v>150</v>
      </c>
      <c r="H24" s="1">
        <f t="shared" si="2"/>
        <v>0.33707865168539325</v>
      </c>
    </row>
    <row r="25" spans="1:8" x14ac:dyDescent="0.25">
      <c r="A25">
        <v>2</v>
      </c>
      <c r="B25">
        <v>3</v>
      </c>
      <c r="C25">
        <v>80</v>
      </c>
      <c r="D25" t="s">
        <v>6</v>
      </c>
      <c r="E25" s="1">
        <v>1.5</v>
      </c>
      <c r="F25" s="2" t="s">
        <v>27</v>
      </c>
      <c r="G25" s="1">
        <v>120</v>
      </c>
      <c r="H25" s="1">
        <f t="shared" si="2"/>
        <v>0.2696629213483146</v>
      </c>
    </row>
    <row r="26" spans="1:8" x14ac:dyDescent="0.25">
      <c r="A26" s="18"/>
      <c r="B26" s="18"/>
      <c r="C26" s="18"/>
      <c r="D26" s="18"/>
      <c r="E26" s="18"/>
      <c r="F26" s="18"/>
      <c r="G26" s="18"/>
      <c r="H26" s="19">
        <f>SUM(H20:H25)</f>
        <v>1.78314606741573</v>
      </c>
    </row>
    <row r="28" spans="1:8" x14ac:dyDescent="0.25">
      <c r="A28" t="s">
        <v>0</v>
      </c>
      <c r="B28" t="s">
        <v>1</v>
      </c>
      <c r="C28" t="s">
        <v>2</v>
      </c>
      <c r="D28" t="s">
        <v>3</v>
      </c>
      <c r="E28" t="s">
        <v>9</v>
      </c>
      <c r="F28" s="3" t="s">
        <v>12</v>
      </c>
      <c r="G28" t="s">
        <v>10</v>
      </c>
      <c r="H28" t="s">
        <v>32</v>
      </c>
    </row>
    <row r="29" spans="1:8" x14ac:dyDescent="0.25">
      <c r="A29">
        <v>2</v>
      </c>
      <c r="B29">
        <v>1</v>
      </c>
      <c r="C29">
        <v>40</v>
      </c>
      <c r="D29" t="s">
        <v>8</v>
      </c>
      <c r="E29" s="1">
        <v>6.34</v>
      </c>
      <c r="F29" s="2" t="s">
        <v>20</v>
      </c>
      <c r="G29" s="1">
        <f t="shared" ref="G29:G31" si="3">C29*E29</f>
        <v>253.6</v>
      </c>
      <c r="H29" s="1">
        <f>E29*(C29/SUM($C$29:$C$31))</f>
        <v>1.1527272727272728</v>
      </c>
    </row>
    <row r="30" spans="1:8" x14ac:dyDescent="0.25">
      <c r="A30">
        <v>2</v>
      </c>
      <c r="B30">
        <v>2</v>
      </c>
      <c r="C30">
        <v>100</v>
      </c>
      <c r="D30" t="s">
        <v>8</v>
      </c>
      <c r="E30" s="1">
        <v>6.34</v>
      </c>
      <c r="F30" s="2" t="s">
        <v>24</v>
      </c>
      <c r="G30" s="1">
        <f t="shared" si="3"/>
        <v>634</v>
      </c>
      <c r="H30" s="1">
        <f t="shared" ref="H30:H31" si="4">E30*(C30/SUM($C$29:$C$31))</f>
        <v>2.8818181818181818</v>
      </c>
    </row>
    <row r="31" spans="1:8" x14ac:dyDescent="0.25">
      <c r="A31">
        <v>2</v>
      </c>
      <c r="B31">
        <v>3</v>
      </c>
      <c r="C31">
        <v>80</v>
      </c>
      <c r="D31" t="s">
        <v>8</v>
      </c>
      <c r="E31" s="1">
        <v>6.34</v>
      </c>
      <c r="F31" s="2" t="s">
        <v>28</v>
      </c>
      <c r="G31" s="1">
        <f t="shared" si="3"/>
        <v>507.2</v>
      </c>
      <c r="H31" s="1">
        <f t="shared" si="4"/>
        <v>2.3054545454545456</v>
      </c>
    </row>
    <row r="32" spans="1:8" x14ac:dyDescent="0.25">
      <c r="A32" s="18"/>
      <c r="B32" s="18"/>
      <c r="C32" s="18"/>
      <c r="D32" s="18"/>
      <c r="E32" s="18"/>
      <c r="F32" s="18"/>
      <c r="G32" s="18"/>
      <c r="H32" s="19">
        <f>SUM(H29:H31)</f>
        <v>6.3400000000000007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Calculated together</vt:lpstr>
      <vt:lpstr>Calculated Separately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Besmond</dc:creator>
  <cp:lastModifiedBy>Ian Besmond</cp:lastModifiedBy>
  <dcterms:created xsi:type="dcterms:W3CDTF">2022-02-14T16:31:10Z</dcterms:created>
  <dcterms:modified xsi:type="dcterms:W3CDTF">2022-02-14T17:30:02Z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