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F2EB828-3ABD-4097-9124-E3993FA7F822}" xr6:coauthVersionLast="47" xr6:coauthVersionMax="47" xr10:uidLastSave="{00000000-0000-0000-0000-000000000000}"/>
  <bookViews>
    <workbookView xWindow="-120" yWindow="-120" windowWidth="20730" windowHeight="11160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definedNames>
    <definedName name="_xlnm._FilterDatabase" localSheetId="1" hidden="1">'Challenge#16Data'!$A$1:$I$101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1" i="2" l="1"/>
  <c r="L40" i="2"/>
  <c r="L39" i="2"/>
  <c r="I23" i="2"/>
  <c r="I47" i="2"/>
  <c r="L18" i="2"/>
  <c r="L19" i="2"/>
  <c r="L20" i="2"/>
  <c r="L21" i="2"/>
  <c r="L22" i="2"/>
  <c r="L23" i="2"/>
  <c r="L24" i="2"/>
  <c r="L25" i="2"/>
  <c r="L26" i="2"/>
  <c r="L27" i="2"/>
  <c r="L28" i="2"/>
  <c r="L17" i="2"/>
  <c r="H3" i="2" a="1"/>
  <c r="H3" i="2" s="1"/>
  <c r="I3" i="2" s="1"/>
  <c r="H4" i="2" a="1"/>
  <c r="H4" i="2" s="1"/>
  <c r="H5" i="2" a="1"/>
  <c r="H5" i="2" s="1"/>
  <c r="I5" i="2" s="1"/>
  <c r="H6" i="2" a="1"/>
  <c r="H6" i="2"/>
  <c r="I6" i="2" s="1"/>
  <c r="H7" i="2" a="1"/>
  <c r="H7" i="2" s="1"/>
  <c r="I7" i="2" s="1"/>
  <c r="H8" i="2" a="1"/>
  <c r="H8" i="2" s="1"/>
  <c r="I8" i="2" s="1"/>
  <c r="H9" i="2" a="1"/>
  <c r="H9" i="2" s="1"/>
  <c r="I9" i="2" s="1"/>
  <c r="H10" i="2" a="1"/>
  <c r="H10" i="2" s="1"/>
  <c r="H11" i="2" a="1"/>
  <c r="H11" i="2" s="1"/>
  <c r="I11" i="2" s="1"/>
  <c r="H12" i="2" a="1"/>
  <c r="H12" i="2" s="1"/>
  <c r="H13" i="2" a="1"/>
  <c r="H13" i="2" s="1"/>
  <c r="I13" i="2" s="1"/>
  <c r="H14" i="2" a="1"/>
  <c r="H14" i="2" s="1"/>
  <c r="H15" i="2" a="1"/>
  <c r="H15" i="2" s="1"/>
  <c r="I15" i="2" s="1"/>
  <c r="H16" i="2" a="1"/>
  <c r="H16" i="2"/>
  <c r="I16" i="2" s="1"/>
  <c r="H17" i="2" a="1"/>
  <c r="H17" i="2" s="1"/>
  <c r="I17" i="2" s="1"/>
  <c r="H18" i="2" a="1"/>
  <c r="H18" i="2"/>
  <c r="I18" i="2" s="1"/>
  <c r="H19" i="2" a="1"/>
  <c r="H19" i="2" s="1"/>
  <c r="I19" i="2" s="1"/>
  <c r="H20" i="2" a="1"/>
  <c r="H20" i="2" s="1"/>
  <c r="I20" i="2" s="1"/>
  <c r="H21" i="2" a="1"/>
  <c r="H21" i="2" s="1"/>
  <c r="I21" i="2" s="1"/>
  <c r="H22" i="2" a="1"/>
  <c r="H22" i="2"/>
  <c r="I22" i="2" s="1"/>
  <c r="H23" i="2" a="1"/>
  <c r="H23" i="2" s="1"/>
  <c r="H24" i="2" a="1"/>
  <c r="H24" i="2"/>
  <c r="I24" i="2" s="1"/>
  <c r="H25" i="2" a="1"/>
  <c r="H25" i="2" s="1"/>
  <c r="H26" i="2" a="1"/>
  <c r="H26" i="2" s="1"/>
  <c r="I26" i="2" s="1"/>
  <c r="H27" i="2" a="1"/>
  <c r="H27" i="2" s="1"/>
  <c r="I27" i="2" s="1"/>
  <c r="H28" i="2" a="1"/>
  <c r="H28" i="2" s="1"/>
  <c r="I28" i="2" s="1"/>
  <c r="H29" i="2" a="1"/>
  <c r="H29" i="2" s="1"/>
  <c r="I29" i="2" s="1"/>
  <c r="H30" i="2" a="1"/>
  <c r="H30" i="2"/>
  <c r="I30" i="2" s="1"/>
  <c r="H31" i="2" a="1"/>
  <c r="H31" i="2" s="1"/>
  <c r="I31" i="2" s="1"/>
  <c r="H32" i="2" a="1"/>
  <c r="H32" i="2" s="1"/>
  <c r="I32" i="2" s="1"/>
  <c r="H33" i="2" a="1"/>
  <c r="H33" i="2" s="1"/>
  <c r="I33" i="2" s="1"/>
  <c r="H34" i="2" a="1"/>
  <c r="H34" i="2" s="1"/>
  <c r="H35" i="2" a="1"/>
  <c r="H35" i="2" s="1"/>
  <c r="I35" i="2" s="1"/>
  <c r="H36" i="2" a="1"/>
  <c r="H36" i="2" s="1"/>
  <c r="I36" i="2" s="1"/>
  <c r="H37" i="2" a="1"/>
  <c r="H37" i="2" s="1"/>
  <c r="I37" i="2" s="1"/>
  <c r="H38" i="2" a="1"/>
  <c r="H38" i="2" s="1"/>
  <c r="I38" i="2" s="1"/>
  <c r="H39" i="2" a="1"/>
  <c r="H39" i="2" s="1"/>
  <c r="I39" i="2" s="1"/>
  <c r="H40" i="2" a="1"/>
  <c r="H40" i="2" s="1"/>
  <c r="I40" i="2" s="1"/>
  <c r="H41" i="2" a="1"/>
  <c r="H41" i="2" s="1"/>
  <c r="I41" i="2" s="1"/>
  <c r="H42" i="2" a="1"/>
  <c r="H42" i="2" s="1"/>
  <c r="I42" i="2" s="1"/>
  <c r="H43" i="2" a="1"/>
  <c r="H43" i="2" s="1"/>
  <c r="I43" i="2" s="1"/>
  <c r="H44" i="2" a="1"/>
  <c r="H44" i="2" s="1"/>
  <c r="I44" i="2" s="1"/>
  <c r="H45" i="2" a="1"/>
  <c r="H45" i="2" s="1"/>
  <c r="I45" i="2" s="1"/>
  <c r="H46" i="2" a="1"/>
  <c r="H46" i="2" s="1"/>
  <c r="I46" i="2" s="1"/>
  <c r="H47" i="2" a="1"/>
  <c r="H47" i="2" s="1"/>
  <c r="H48" i="2" a="1"/>
  <c r="H48" i="2" s="1"/>
  <c r="I48" i="2" s="1"/>
  <c r="H49" i="2" a="1"/>
  <c r="H49" i="2" s="1"/>
  <c r="I49" i="2" s="1"/>
  <c r="H50" i="2" a="1"/>
  <c r="H50" i="2"/>
  <c r="I50" i="2" s="1"/>
  <c r="H51" i="2" a="1"/>
  <c r="H51" i="2" s="1"/>
  <c r="I51" i="2" s="1"/>
  <c r="H52" i="2" a="1"/>
  <c r="H52" i="2" s="1"/>
  <c r="I52" i="2" s="1"/>
  <c r="H53" i="2" a="1"/>
  <c r="H53" i="2" s="1"/>
  <c r="I53" i="2" s="1"/>
  <c r="H54" i="2" a="1"/>
  <c r="H54" i="2" s="1"/>
  <c r="I54" i="2" s="1"/>
  <c r="H55" i="2" a="1"/>
  <c r="H55" i="2" s="1"/>
  <c r="I55" i="2" s="1"/>
  <c r="H56" i="2" a="1"/>
  <c r="H56" i="2"/>
  <c r="I56" i="2" s="1"/>
  <c r="H57" i="2" a="1"/>
  <c r="H57" i="2" s="1"/>
  <c r="I57" i="2" s="1"/>
  <c r="H58" i="2" a="1"/>
  <c r="H58" i="2"/>
  <c r="I58" i="2" s="1"/>
  <c r="H59" i="2" a="1"/>
  <c r="H59" i="2" s="1"/>
  <c r="I59" i="2" s="1"/>
  <c r="H60" i="2" a="1"/>
  <c r="H60" i="2" s="1"/>
  <c r="I60" i="2" s="1"/>
  <c r="H61" i="2" a="1"/>
  <c r="H61" i="2" s="1"/>
  <c r="I61" i="2" s="1"/>
  <c r="H62" i="2" a="1"/>
  <c r="H62" i="2"/>
  <c r="I62" i="2" s="1"/>
  <c r="H63" i="2" a="1"/>
  <c r="H63" i="2" s="1"/>
  <c r="I63" i="2" s="1"/>
  <c r="H64" i="2" a="1"/>
  <c r="H64" i="2"/>
  <c r="I64" i="2" s="1"/>
  <c r="H65" i="2" a="1"/>
  <c r="H65" i="2" s="1"/>
  <c r="I65" i="2" s="1"/>
  <c r="H66" i="2" a="1"/>
  <c r="H66" i="2" s="1"/>
  <c r="I66" i="2" s="1"/>
  <c r="H67" i="2" a="1"/>
  <c r="H67" i="2" s="1"/>
  <c r="I67" i="2" s="1"/>
  <c r="H68" i="2" a="1"/>
  <c r="H68" i="2" s="1"/>
  <c r="I68" i="2" s="1"/>
  <c r="H69" i="2" a="1"/>
  <c r="H69" i="2" s="1"/>
  <c r="I69" i="2" s="1"/>
  <c r="H70" i="2" a="1"/>
  <c r="H70" i="2" s="1"/>
  <c r="I70" i="2" s="1"/>
  <c r="H71" i="2" a="1"/>
  <c r="H71" i="2" s="1"/>
  <c r="I71" i="2" s="1"/>
  <c r="H72" i="2" a="1"/>
  <c r="H72" i="2" s="1"/>
  <c r="I72" i="2" s="1"/>
  <c r="H73" i="2" a="1"/>
  <c r="H73" i="2" s="1"/>
  <c r="I73" i="2" s="1"/>
  <c r="H74" i="2" a="1"/>
  <c r="H74" i="2"/>
  <c r="I74" i="2" s="1"/>
  <c r="H75" i="2" a="1"/>
  <c r="H75" i="2" s="1"/>
  <c r="I75" i="2" s="1"/>
  <c r="H76" i="2" a="1"/>
  <c r="H76" i="2" s="1"/>
  <c r="I76" i="2" s="1"/>
  <c r="H77" i="2" a="1"/>
  <c r="H77" i="2" s="1"/>
  <c r="I77" i="2" s="1"/>
  <c r="H78" i="2" a="1"/>
  <c r="H78" i="2" s="1"/>
  <c r="I78" i="2" s="1"/>
  <c r="H79" i="2" a="1"/>
  <c r="H79" i="2" s="1"/>
  <c r="I79" i="2" s="1"/>
  <c r="H80" i="2" a="1"/>
  <c r="H80" i="2" s="1"/>
  <c r="I80" i="2" s="1"/>
  <c r="H81" i="2" a="1"/>
  <c r="H81" i="2" s="1"/>
  <c r="I81" i="2" s="1"/>
  <c r="H82" i="2" a="1"/>
  <c r="H82" i="2" s="1"/>
  <c r="I82" i="2" s="1"/>
  <c r="H83" i="2" a="1"/>
  <c r="H83" i="2" s="1"/>
  <c r="I83" i="2" s="1"/>
  <c r="H84" i="2" a="1"/>
  <c r="H84" i="2" s="1"/>
  <c r="I84" i="2" s="1"/>
  <c r="H85" i="2" a="1"/>
  <c r="H85" i="2" s="1"/>
  <c r="I85" i="2" s="1"/>
  <c r="H86" i="2" a="1"/>
  <c r="H86" i="2"/>
  <c r="I86" i="2" s="1"/>
  <c r="H87" i="2" a="1"/>
  <c r="H87" i="2" s="1"/>
  <c r="I87" i="2" s="1"/>
  <c r="H88" i="2" a="1"/>
  <c r="H88" i="2" s="1"/>
  <c r="I88" i="2" s="1"/>
  <c r="H89" i="2" a="1"/>
  <c r="H89" i="2" s="1"/>
  <c r="I89" i="2" s="1"/>
  <c r="H90" i="2" a="1"/>
  <c r="H90" i="2"/>
  <c r="I90" i="2" s="1"/>
  <c r="H91" i="2" a="1"/>
  <c r="H91" i="2" s="1"/>
  <c r="I91" i="2" s="1"/>
  <c r="H92" i="2" a="1"/>
  <c r="H92" i="2" s="1"/>
  <c r="I92" i="2" s="1"/>
  <c r="H93" i="2" a="1"/>
  <c r="H93" i="2" s="1"/>
  <c r="I93" i="2" s="1"/>
  <c r="H94" i="2" a="1"/>
  <c r="H94" i="2" s="1"/>
  <c r="I94" i="2" s="1"/>
  <c r="H95" i="2" a="1"/>
  <c r="H95" i="2" s="1"/>
  <c r="I95" i="2" s="1"/>
  <c r="H96" i="2" a="1"/>
  <c r="H96" i="2"/>
  <c r="I96" i="2" s="1"/>
  <c r="H97" i="2" a="1"/>
  <c r="H97" i="2" s="1"/>
  <c r="I97" i="2" s="1"/>
  <c r="H98" i="2" a="1"/>
  <c r="H98" i="2" s="1"/>
  <c r="I98" i="2" s="1"/>
  <c r="H99" i="2" a="1"/>
  <c r="H99" i="2" s="1"/>
  <c r="I99" i="2" s="1"/>
  <c r="H100" i="2" a="1"/>
  <c r="H100" i="2" s="1"/>
  <c r="I100" i="2" s="1"/>
  <c r="H101" i="2" a="1"/>
  <c r="H101" i="2" s="1"/>
  <c r="I101" i="2" s="1"/>
  <c r="H2" i="2" a="1"/>
  <c r="H2" i="2" s="1"/>
  <c r="I2" i="2" s="1"/>
  <c r="L13" i="2" l="1"/>
  <c r="L11" i="2"/>
  <c r="L10" i="2"/>
  <c r="L14" i="2"/>
  <c r="I4" i="2"/>
  <c r="L5" i="2"/>
  <c r="I12" i="2"/>
  <c r="L8" i="2"/>
  <c r="L12" i="2"/>
  <c r="L4" i="2"/>
  <c r="L3" i="2"/>
  <c r="L7" i="2"/>
  <c r="I34" i="2"/>
  <c r="I14" i="2"/>
  <c r="L36" i="2" s="1"/>
  <c r="I10" i="2"/>
  <c r="L6" i="2"/>
  <c r="I25" i="2"/>
  <c r="L9" i="2"/>
  <c r="L31" i="2" l="1"/>
  <c r="L32" i="2"/>
  <c r="L35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<sst xmlns="http://schemas.openxmlformats.org/spreadsheetml/2006/main" count="477" uniqueCount="260">
  <si>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</si>
  <si>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</si>
  <si>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</si>
  <si>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</si>
  <si>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</si>
  <si>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</si>
  <si>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</si>
  <si>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</si>
  <si>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</si>
  <si>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</si>
  <si>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</si>
  <si>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</si>
  <si>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</si>
  <si>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</si>
  <si>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</si>
  <si>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</si>
  <si>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</si>
  <si>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</si>
  <si>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</si>
  <si>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</si>
  <si>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</si>
  <si>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</si>
  <si>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</si>
  <si>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</si>
  <si>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</si>
  <si>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</si>
  <si>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</si>
  <si>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</si>
  <si>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</si>
  <si>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</si>
  <si>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</si>
  <si>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</si>
  <si>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</si>
  <si>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</si>
  <si>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</si>
  <si>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</si>
  <si>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</si>
  <si>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</si>
  <si>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</si>
  <si>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</si>
  <si>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</si>
  <si>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</si>
  <si>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</si>
  <si>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</si>
  <si>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</si>
  <si>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</si>
  <si>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</si>
  <si>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</si>
  <si>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</si>
  <si>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</si>
  <si>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</si>
  <si>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</si>
  <si>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</si>
  <si>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</si>
  <si>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</si>
  <si>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</si>
  <si>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</si>
  <si>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</si>
  <si>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</si>
  <si>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</si>
  <si>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</si>
  <si>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</si>
  <si>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</si>
  <si>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</si>
  <si>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</si>
  <si>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</si>
  <si>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</si>
  <si>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</si>
  <si>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</si>
  <si>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</si>
  <si>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</si>
  <si>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</si>
  <si>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</si>
  <si>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</si>
  <si>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</si>
  <si>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</si>
  <si>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</si>
  <si>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</si>
  <si>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</si>
  <si>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</si>
  <si>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</si>
  <si>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</si>
  <si>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</si>
  <si>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</si>
  <si>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</si>
  <si>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</si>
  <si>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</si>
  <si>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</si>
  <si>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</si>
  <si>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</si>
  <si>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</si>
  <si>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</si>
  <si>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</si>
  <si>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</si>
  <si>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</si>
  <si>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</si>
  <si>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</si>
  <si>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</si>
  <si>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</si>
  <si>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</si>
  <si>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</si>
  <si>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</si>
  <si>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</si>
  <si>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</si>
  <si>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</si>
  <si>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</si>
  <si>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</si>
  <si>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</si>
  <si>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</si>
  <si>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</si>
  <si>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</si>
  <si>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</si>
  <si>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</si>
  <si>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</si>
  <si>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</si>
  <si>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</si>
  <si>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</si>
  <si>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</si>
  <si>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</si>
  <si>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</si>
  <si>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</si>
  <si>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</si>
  <si>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</si>
  <si>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</si>
  <si>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</si>
  <si>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</si>
  <si>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</si>
  <si>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</si>
  <si>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</si>
  <si>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</si>
  <si>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</si>
  <si>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</si>
  <si>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</si>
  <si>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</si>
  <si>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</si>
  <si>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</si>
  <si>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</si>
  <si>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</si>
  <si>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</si>
  <si>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</si>
  <si>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</si>
  <si>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</si>
  <si>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</si>
  <si>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</si>
  <si>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</si>
  <si>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</si>
  <si>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</si>
  <si>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</si>
  <si>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</si>
  <si>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</si>
  <si>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</si>
  <si>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</si>
  <si>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</si>
  <si>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</si>
  <si>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</si>
  <si>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</si>
  <si>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</si>
  <si>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</si>
  <si>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</si>
  <si>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</si>
  <si>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</si>
  <si>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</si>
  <si>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</si>
  <si>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</si>
  <si>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</si>
  <si>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</si>
  <si>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</si>
  <si>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</si>
  <si>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</si>
  <si>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</si>
  <si>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</si>
  <si>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</si>
  <si>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</si>
  <si>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</si>
  <si>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</si>
  <si>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</si>
  <si>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</si>
  <si>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</si>
  <si>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</si>
  <si>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</si>
  <si>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</si>
  <si>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</si>
  <si>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</si>
  <si>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</si>
  <si>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</si>
  <si>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</si>
  <si>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</si>
  <si>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</si>
  <si>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</si>
  <si>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</si>
  <si>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</si>
  <si>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</si>
  <si>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</si>
  <si>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</si>
  <si>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</si>
  <si>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</si>
  <si>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</si>
  <si>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</si>
  <si>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</si>
  <si>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</si>
  <si>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</si>
  <si>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</si>
  <si>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</si>
  <si>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</si>
  <si>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</si>
  <si>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</si>
  <si>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</si>
  <si>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</si>
  <si>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</si>
  <si>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</si>
  <si>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</si>
  <si>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</si>
  <si>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</si>
  <si>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</si>
  <si>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</si>
  <si>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</si>
  <si>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</si>
  <si>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</si>
  <si>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</si>
  <si>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</si>
  <si>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</si>
  <si>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</si>
  <si>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</si>
  <si>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</si>
  <si>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</si>
  <si>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</si>
  <si>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</si>
  <si>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</si>
  <si>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Total Salaries, </t>
    </r>
    <r>
      <rPr>
        <b/>
        <sz val="14"/>
        <rFont val="Calibri"/>
        <family val="2"/>
      </rPr>
      <t>£</t>
    </r>
    <r>
      <rPr>
        <sz val="14"/>
        <rFont val="Roboto"/>
      </rPr>
      <t>:</t>
    </r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</si>
  <si>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</si>
  <si>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</si>
  <si>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</si>
  <si>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</si>
  <si>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</si>
  <si>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</si>
  <si>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</si>
  <si>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</si>
  <si>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</si>
  <si>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</si>
  <si>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</si>
  <si>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</si>
  <si>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</si>
  <si>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</si>
  <si>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</si>
  <si>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</si>
  <si>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</si>
  <si>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</si>
  <si>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</si>
  <si>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</si>
  <si>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</si>
  <si>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</si>
  <si>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</si>
  <si>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</si>
  <si>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</si>
  <si>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</si>
  <si>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</si>
  <si>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</si>
  <si>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</si>
  <si>
    <r>
      <t xml:space="preserve">4Use the </t>
    </r>
    <r>
      <rPr>
        <b/>
        <sz val="14"/>
        <color theme="1"/>
        <rFont val="Calibri Light"/>
        <family val="2"/>
        <scheme val="major"/>
      </rPr>
      <t>IFS</t>
    </r>
    <r>
      <rPr>
        <sz val="14"/>
        <color theme="1"/>
        <rFont val="Calibri Light"/>
        <family val="2"/>
        <scheme val="major"/>
      </rPr>
      <t xml:space="preserve"> function to determine the amount</t>
    </r>
  </si>
  <si>
    <r>
      <t xml:space="preserve">in the </t>
    </r>
    <r>
      <rPr>
        <b/>
        <sz val="14"/>
        <color theme="1"/>
        <rFont val="Calibri Light"/>
        <family val="2"/>
        <scheme val="major"/>
      </rPr>
      <t>Additional Payment, €</t>
    </r>
    <r>
      <rPr>
        <sz val="14"/>
        <color theme="1"/>
        <rFont val="Calibri Light"/>
        <family val="2"/>
        <scheme val="major"/>
      </rPr>
      <t xml:space="preserve"> column by considering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</si>
</sst>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\-mmm\-yy;@"/>
  </numFmts>
  <fonts count="2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  <font>
      <sz val="14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164" fontId="12" fillId="5" borderId="4" xfId="2" applyNumberFormat="1" applyFont="1" applyFill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4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4" fillId="0" borderId="0" xfId="0" applyNumberFormat="1" applyFont="1" applyAlignment="1">
      <alignment horizontal="left"/>
    </xf>
    <xf numFmtId="4" fontId="14" fillId="0" borderId="22" xfId="0" applyNumberFormat="1" applyFont="1" applyBorder="1"/>
    <xf numFmtId="4" fontId="14" fillId="0" borderId="23" xfId="0" applyNumberFormat="1" applyFont="1" applyBorder="1"/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0" fontId="1" fillId="0" borderId="0" xfId="0" applyFont="1" applyAlignment="1">
      <alignment horizontal="center"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3" fontId="14" fillId="0" borderId="7" xfId="0" applyNumberFormat="1" applyFont="1" applyBorder="1"/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13" sqref="U13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58" t="s">
        <v>1</v>
      </c>
      <c r="I14" s="58"/>
    </row>
    <row r="25" spans="5:5">
      <c r="E25" s="1" t="s">
        <v>235</v>
      </c>
    </row>
    <row r="27" spans="5:5">
      <c r="E27" s="1" t="s">
        <v>257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42"/>
  <sheetViews>
    <sheetView showGridLines="0" tabSelected="1" zoomScale="70" zoomScaleNormal="70" workbookViewId="0">
      <selection activeCell="H2" sqref="H2"/>
    </sheetView>
  </sheetViews>
  <sheetFormatPr defaultColWidth="8.7109375" defaultRowHeight="19.899999999999999" customHeight="1"/>
  <cols>
    <col min="1" max="1" width="15.85546875" style="8" bestFit="1" customWidth="1"/>
    <col min="2" max="2" width="13.85546875" style="8" bestFit="1" customWidth="1"/>
    <col min="3" max="3" width="15.85546875" style="8" customWidth="1"/>
    <col min="4" max="4" width="15.85546875" style="23" customWidth="1"/>
    <col min="5" max="5" width="33.140625" style="8" bestFit="1" customWidth="1"/>
    <col min="6" max="7" width="15.85546875" style="25" customWidth="1"/>
    <col min="8" max="8" width="18.140625" style="8" customWidth="1"/>
    <col min="9" max="9" width="15.85546875" style="8" customWidth="1"/>
    <col min="10" max="10" width="3.7109375" style="8" customWidth="1"/>
    <col min="11" max="11" width="33.140625" style="8" bestFit="1" customWidth="1"/>
    <col min="12" max="12" width="33.140625" style="47" customWidth="1"/>
    <col min="13" max="13" width="6.85546875" style="8" customWidth="1"/>
    <col min="14" max="14" width="33.140625" style="47" customWidth="1"/>
    <col min="15" max="15" width="25.7109375" style="8" customWidth="1"/>
    <col min="16" max="16" width="66.140625" style="8" bestFit="1" customWidth="1"/>
    <col min="17" max="20" width="11.7109375" style="8" bestFit="1" customWidth="1"/>
    <col min="21" max="31" width="11.140625" style="8" bestFit="1" customWidth="1"/>
    <col min="32" max="32" width="8.7109375" style="8" bestFit="1" customWidth="1"/>
    <col min="33" max="33" width="9.5703125" style="8" bestFit="1" customWidth="1"/>
    <col min="34" max="64" width="10.42578125" style="8" bestFit="1" customWidth="1"/>
    <col min="65" max="65" width="8.140625" style="8" bestFit="1" customWidth="1"/>
    <col min="66" max="93" width="11.28515625" style="8" bestFit="1" customWidth="1"/>
    <col min="94" max="94" width="9" style="8" bestFit="1" customWidth="1"/>
    <col min="95" max="123" width="11.28515625" style="8" bestFit="1" customWidth="1"/>
    <col min="124" max="124" width="8.7109375" style="8" bestFit="1" customWidth="1"/>
    <col min="125" max="125" width="9.5703125" style="8" bestFit="1" customWidth="1"/>
    <col min="126" max="155" width="11.140625" style="8" bestFit="1" customWidth="1"/>
    <col min="156" max="156" width="8.7109375" style="8" bestFit="1" customWidth="1"/>
    <col min="157" max="186" width="11.5703125" style="8" bestFit="1" customWidth="1"/>
    <col min="187" max="187" width="9.140625" style="8" bestFit="1" customWidth="1"/>
    <col min="188" max="218" width="11.28515625" style="8" bestFit="1" customWidth="1"/>
    <col min="219" max="219" width="8.85546875" style="8" bestFit="1" customWidth="1"/>
    <col min="220" max="220" width="9.5703125" style="8" bestFit="1" customWidth="1"/>
    <col min="221" max="221" width="9.7109375" style="8" bestFit="1" customWidth="1"/>
    <col min="222" max="250" width="11" style="8" bestFit="1" customWidth="1"/>
    <col min="251" max="251" width="8.5703125" style="8" bestFit="1" customWidth="1"/>
    <col min="252" max="274" width="11.28515625" style="8" bestFit="1" customWidth="1"/>
    <col min="275" max="275" width="8.7109375" style="8" bestFit="1" customWidth="1"/>
    <col min="276" max="306" width="11.7109375" style="8" bestFit="1" customWidth="1"/>
    <col min="307" max="307" width="9.28515625" style="8" bestFit="1" customWidth="1"/>
    <col min="308" max="308" width="9.5703125" style="8" bestFit="1" customWidth="1"/>
    <col min="309" max="329" width="11.28515625" style="8" bestFit="1" customWidth="1"/>
    <col min="330" max="330" width="8.7109375" style="8" bestFit="1" customWidth="1"/>
    <col min="331" max="331" width="9.5703125" style="8" bestFit="1" customWidth="1"/>
    <col min="332" max="332" width="9.7109375" style="8" bestFit="1" customWidth="1"/>
    <col min="333" max="333" width="11" style="8" bestFit="1" customWidth="1"/>
    <col min="334" max="16384" width="8.7109375" style="8"/>
  </cols>
  <sheetData>
    <row r="1" spans="1:333" s="9" customFormat="1" ht="55.9" customHeight="1" thickTop="1" thickBot="1">
      <c r="A1" s="11" t="s">
        <v>7</v>
      </c>
      <c r="B1" s="12" t="s">
        <v>8</v>
      </c>
      <c r="C1" s="12" t="s">
        <v>9</v>
      </c>
      <c r="D1" s="21" t="s">
        <v>10</v>
      </c>
      <c r="E1" s="12" t="s">
        <v>225</v>
      </c>
      <c r="F1" s="24" t="s">
        <v>11</v>
      </c>
      <c r="G1" s="24" t="s">
        <v>12</v>
      </c>
      <c r="H1" s="12" t="s">
        <v>226</v>
      </c>
      <c r="I1" s="13" t="s">
        <v>13</v>
      </c>
      <c r="L1" s="46"/>
      <c r="N1" s="46"/>
      <c r="P1" s="7" t="s">
        <v>5</v>
      </c>
    </row>
    <row r="2" spans="1:333" ht="19.899999999999999" customHeight="1" thickTop="1">
      <c r="A2" s="14" t="s">
        <v>14</v>
      </c>
      <c r="B2" s="15" t="s">
        <v>15</v>
      </c>
      <c r="C2" s="16" t="s">
        <v>16</v>
      </c>
      <c r="D2" s="22">
        <v>19523</v>
      </c>
      <c r="E2" s="16" t="s">
        <v>17</v>
      </c>
      <c r="F2" s="17">
        <v>1117</v>
      </c>
      <c r="G2" s="17">
        <v>3</v>
      </c>
      <c r="H2" s="15" cm="1">
        <f t="array" ref="H2">_xlfn.IFS(G2=1,144,G2=2,244,G2&gt;=3,348,G2&lt;1,0)</f>
        <v>348</v>
      </c>
      <c r="I2" s="15">
        <f>ROUND(SUM(F2*CurrencyRates!$D$2,0,H2*CurrencyRates!$D$3*82%,0),0)</f>
        <v>1693</v>
      </c>
      <c r="K2" s="67" t="s">
        <v>229</v>
      </c>
      <c r="L2" s="68"/>
      <c r="M2" s="44"/>
      <c r="N2" s="52"/>
    </row>
    <row r="3" spans="1:333" s="9" customFormat="1" ht="19.899999999999999" customHeight="1">
      <c r="A3" s="18" t="s">
        <v>18</v>
      </c>
      <c r="B3" s="19" t="s">
        <v>19</v>
      </c>
      <c r="C3" s="20" t="s">
        <v>16</v>
      </c>
      <c r="D3" s="22">
        <v>23947</v>
      </c>
      <c r="E3" s="16" t="s">
        <v>20</v>
      </c>
      <c r="F3" s="17">
        <v>1911</v>
      </c>
      <c r="G3" s="17">
        <v>2</v>
      </c>
      <c r="H3" s="15" cm="1">
        <f t="array" ref="H3">_xlfn.IFS(G3=1,144,G3=2,244,G3&gt;=3,348,G3&lt;1,0)</f>
        <v>244</v>
      </c>
      <c r="I3" s="15">
        <f>ROUND(SUM(F3*CurrencyRates!$D$2,0,H3*CurrencyRates!$D$3*82%,0),0)</f>
        <v>2586</v>
      </c>
      <c r="J3" s="8"/>
      <c r="K3" s="27" t="s">
        <v>27</v>
      </c>
      <c r="L3" s="45">
        <f>SUMIF(E2:E101,K3,H2:H101)</f>
        <v>1964</v>
      </c>
      <c r="M3" s="26"/>
      <c r="N3" s="53">
        <v>1964</v>
      </c>
      <c r="O3" s="8"/>
      <c r="P3" s="69" t="s">
        <v>258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899999999999999" customHeight="1">
      <c r="A4" s="14" t="s">
        <v>21</v>
      </c>
      <c r="B4" s="19" t="s">
        <v>22</v>
      </c>
      <c r="C4" s="20" t="s">
        <v>23</v>
      </c>
      <c r="D4" s="22">
        <v>25325</v>
      </c>
      <c r="E4" s="16" t="s">
        <v>24</v>
      </c>
      <c r="F4" s="17">
        <v>1488</v>
      </c>
      <c r="G4" s="17">
        <v>2</v>
      </c>
      <c r="H4" s="15" cm="1">
        <f t="array" ref="H4">_xlfn.IFS(G4=1,144,G4=2,244,G4&gt;=3,348,G4&lt;1,0)</f>
        <v>244</v>
      </c>
      <c r="I4" s="15">
        <f>ROUND(SUM(F4*CurrencyRates!$D$2,0,H4*CurrencyRates!$D$3*82%,0),0)</f>
        <v>2061</v>
      </c>
      <c r="K4" s="27" t="s">
        <v>67</v>
      </c>
      <c r="L4" s="45">
        <f t="shared" ref="L4:L14" si="0">SUMIF(E3:E102,K4,H3:H102)</f>
        <v>880</v>
      </c>
      <c r="M4" s="26"/>
      <c r="N4" s="48">
        <v>880</v>
      </c>
      <c r="P4" s="69" t="s">
        <v>259</v>
      </c>
    </row>
    <row r="5" spans="1:333" ht="19.899999999999999" customHeight="1">
      <c r="A5" s="18" t="s">
        <v>25</v>
      </c>
      <c r="B5" s="19" t="s">
        <v>26</v>
      </c>
      <c r="C5" s="20" t="s">
        <v>16</v>
      </c>
      <c r="D5" s="22">
        <v>17485</v>
      </c>
      <c r="E5" s="16" t="s">
        <v>27</v>
      </c>
      <c r="F5" s="17">
        <v>2032</v>
      </c>
      <c r="G5" s="17">
        <v>1</v>
      </c>
      <c r="H5" s="15" cm="1">
        <f t="array" ref="H5">_xlfn.IFS(G5=1,144,G5=2,244,G5&gt;=3,348,G5&lt;1,0)</f>
        <v>144</v>
      </c>
      <c r="I5" s="15">
        <f>ROUND(SUM(F5*CurrencyRates!$D$2,0,H5*CurrencyRates!$D$3*82%,0),0)</f>
        <v>2647</v>
      </c>
      <c r="K5" s="27" t="s">
        <v>24</v>
      </c>
      <c r="L5" s="45">
        <f t="shared" si="0"/>
        <v>1084</v>
      </c>
      <c r="M5" s="26"/>
      <c r="N5" s="48">
        <v>1084</v>
      </c>
      <c r="P5" s="69" t="s">
        <v>236</v>
      </c>
    </row>
    <row r="6" spans="1:333" ht="19.899999999999999" customHeight="1">
      <c r="A6" s="14" t="s">
        <v>28</v>
      </c>
      <c r="B6" s="19" t="s">
        <v>29</v>
      </c>
      <c r="C6" s="20" t="s">
        <v>16</v>
      </c>
      <c r="D6" s="22">
        <v>18359</v>
      </c>
      <c r="E6" s="16" t="s">
        <v>30</v>
      </c>
      <c r="F6" s="17">
        <v>2855</v>
      </c>
      <c r="G6" s="17">
        <v>3</v>
      </c>
      <c r="H6" s="15" cm="1">
        <f t="array" ref="H6">_xlfn.IFS(G6=1,144,G6=2,244,G6&gt;=3,348,G6&lt;1,0)</f>
        <v>348</v>
      </c>
      <c r="I6" s="15">
        <f>ROUND(SUM(F6*CurrencyRates!$D$2,0,H6*CurrencyRates!$D$3*82%,0),0)</f>
        <v>3848</v>
      </c>
      <c r="K6" s="27" t="s">
        <v>35</v>
      </c>
      <c r="L6" s="45">
        <f t="shared" si="0"/>
        <v>1228</v>
      </c>
      <c r="M6" s="26"/>
      <c r="N6" s="48">
        <v>1228</v>
      </c>
      <c r="P6" s="69" t="s">
        <v>238</v>
      </c>
    </row>
    <row r="7" spans="1:333" ht="19.899999999999999" customHeight="1">
      <c r="A7" s="18" t="s">
        <v>31</v>
      </c>
      <c r="B7" s="19" t="s">
        <v>32</v>
      </c>
      <c r="C7" s="20" t="s">
        <v>23</v>
      </c>
      <c r="D7" s="22">
        <v>23017</v>
      </c>
      <c r="E7" s="16" t="s">
        <v>27</v>
      </c>
      <c r="F7" s="17">
        <v>1904</v>
      </c>
      <c r="G7" s="17">
        <v>3</v>
      </c>
      <c r="H7" s="15" cm="1">
        <f t="array" ref="H7">_xlfn.IFS(G7=1,144,G7=2,244,G7&gt;=3,348,G7&lt;1,0)</f>
        <v>348</v>
      </c>
      <c r="I7" s="15">
        <f>ROUND(SUM(F7*CurrencyRates!$D$2,0,H7*CurrencyRates!$D$3*82%,0),0)</f>
        <v>2669</v>
      </c>
      <c r="K7" s="27" t="s">
        <v>30</v>
      </c>
      <c r="L7" s="45">
        <f t="shared" si="0"/>
        <v>2760</v>
      </c>
      <c r="M7" s="26"/>
      <c r="N7" s="48">
        <v>2760</v>
      </c>
      <c r="P7" s="69" t="s">
        <v>237</v>
      </c>
    </row>
    <row r="8" spans="1:333" ht="19.899999999999999" customHeight="1">
      <c r="A8" s="14" t="s">
        <v>33</v>
      </c>
      <c r="B8" s="19" t="s">
        <v>34</v>
      </c>
      <c r="C8" s="20" t="s">
        <v>23</v>
      </c>
      <c r="D8" s="22">
        <v>26902</v>
      </c>
      <c r="E8" s="16" t="s">
        <v>35</v>
      </c>
      <c r="F8" s="17">
        <v>1406</v>
      </c>
      <c r="G8" s="17">
        <v>1</v>
      </c>
      <c r="H8" s="15" cm="1">
        <f t="array" ref="H8">_xlfn.IFS(G8=1,144,G8=2,244,G8&gt;=3,348,G8&lt;1,0)</f>
        <v>144</v>
      </c>
      <c r="I8" s="15">
        <f>ROUND(SUM(F8*CurrencyRates!$D$2,0,H8*CurrencyRates!$D$3*82%,0),0)</f>
        <v>1871</v>
      </c>
      <c r="K8" s="27" t="s">
        <v>45</v>
      </c>
      <c r="L8" s="45">
        <f t="shared" si="0"/>
        <v>1288</v>
      </c>
      <c r="M8" s="26"/>
      <c r="N8" s="48">
        <v>1288</v>
      </c>
      <c r="P8" s="69" t="s">
        <v>239</v>
      </c>
    </row>
    <row r="9" spans="1:333" ht="19.899999999999999" customHeight="1">
      <c r="A9" s="18" t="s">
        <v>36</v>
      </c>
      <c r="B9" s="19" t="s">
        <v>37</v>
      </c>
      <c r="C9" s="20" t="s">
        <v>16</v>
      </c>
      <c r="D9" s="22">
        <v>23947</v>
      </c>
      <c r="E9" s="16" t="s">
        <v>20</v>
      </c>
      <c r="F9" s="17">
        <v>1179</v>
      </c>
      <c r="G9" s="17">
        <v>4</v>
      </c>
      <c r="H9" s="15" cm="1">
        <f t="array" ref="H9">_xlfn.IFS(G9=1,144,G9=2,244,G9&gt;=3,348,G9&lt;1,0)</f>
        <v>348</v>
      </c>
      <c r="I9" s="15">
        <f>ROUND(SUM(F9*CurrencyRates!$D$2,0,H9*CurrencyRates!$D$3*82%,0),0)</f>
        <v>1770</v>
      </c>
      <c r="K9" s="27" t="s">
        <v>56</v>
      </c>
      <c r="L9" s="45">
        <f t="shared" si="0"/>
        <v>2372</v>
      </c>
      <c r="M9" s="26"/>
      <c r="N9" s="48">
        <v>2372</v>
      </c>
      <c r="P9" s="69" t="s">
        <v>240</v>
      </c>
    </row>
    <row r="10" spans="1:333" ht="19.899999999999999" customHeight="1">
      <c r="A10" s="14" t="s">
        <v>38</v>
      </c>
      <c r="B10" s="19" t="s">
        <v>39</v>
      </c>
      <c r="C10" s="20" t="s">
        <v>23</v>
      </c>
      <c r="D10" s="22">
        <v>18396</v>
      </c>
      <c r="E10" s="16" t="s">
        <v>17</v>
      </c>
      <c r="F10" s="17">
        <v>1478</v>
      </c>
      <c r="G10" s="17">
        <v>3</v>
      </c>
      <c r="H10" s="15" cm="1">
        <f t="array" ref="H10">_xlfn.IFS(G10=1,144,G10=2,244,G10&gt;=3,348,G10&lt;1,0)</f>
        <v>348</v>
      </c>
      <c r="I10" s="15">
        <f>ROUND(SUM(F10*CurrencyRates!$D$2,0,H10*CurrencyRates!$D$3*82%,0),0)</f>
        <v>2141</v>
      </c>
      <c r="K10" s="27" t="s">
        <v>17</v>
      </c>
      <c r="L10" s="45">
        <f t="shared" si="0"/>
        <v>1964</v>
      </c>
      <c r="M10" s="26"/>
      <c r="N10" s="48">
        <v>2312</v>
      </c>
      <c r="P10" s="69" t="s">
        <v>241</v>
      </c>
    </row>
    <row r="11" spans="1:333" ht="19.899999999999999" customHeight="1">
      <c r="A11" s="18" t="s">
        <v>40</v>
      </c>
      <c r="B11" s="19" t="s">
        <v>41</v>
      </c>
      <c r="C11" s="20" t="s">
        <v>16</v>
      </c>
      <c r="D11" s="22">
        <v>23429</v>
      </c>
      <c r="E11" s="16" t="s">
        <v>42</v>
      </c>
      <c r="F11" s="17">
        <v>2807</v>
      </c>
      <c r="G11" s="17">
        <v>0</v>
      </c>
      <c r="H11" s="15" cm="1">
        <f t="array" ref="H11">_xlfn.IFS(G11=1,144,G11=2,244,G11&gt;=3,348,G11&lt;1,0)</f>
        <v>0</v>
      </c>
      <c r="I11" s="15">
        <f>ROUND(SUM(F11*CurrencyRates!$D$2,0,H11*CurrencyRates!$D$3*82%,0),0)</f>
        <v>3481</v>
      </c>
      <c r="K11" s="27" t="s">
        <v>20</v>
      </c>
      <c r="L11" s="45">
        <f t="shared" si="0"/>
        <v>1476</v>
      </c>
      <c r="M11" s="26"/>
      <c r="N11" s="48">
        <v>2068</v>
      </c>
    </row>
    <row r="12" spans="1:333" ht="19.899999999999999" customHeight="1">
      <c r="A12" s="14" t="s">
        <v>43</v>
      </c>
      <c r="B12" s="19" t="s">
        <v>44</v>
      </c>
      <c r="C12" s="20" t="s">
        <v>23</v>
      </c>
      <c r="D12" s="22">
        <v>24814</v>
      </c>
      <c r="E12" s="16" t="s">
        <v>45</v>
      </c>
      <c r="F12" s="17">
        <v>2997</v>
      </c>
      <c r="G12" s="17">
        <v>4</v>
      </c>
      <c r="H12" s="15" cm="1">
        <f t="array" ref="H12">_xlfn.IFS(G12=1,144,G12=2,244,G12&gt;=3,348,G12&lt;1,0)</f>
        <v>348</v>
      </c>
      <c r="I12" s="15">
        <f>ROUND(SUM(F12*CurrencyRates!$D$2,0,H12*CurrencyRates!$D$3*82%,0),0)</f>
        <v>4024</v>
      </c>
      <c r="K12" s="27" t="s">
        <v>50</v>
      </c>
      <c r="L12" s="45">
        <f t="shared" si="0"/>
        <v>1984</v>
      </c>
      <c r="M12" s="26"/>
      <c r="N12" s="48">
        <v>1984</v>
      </c>
    </row>
    <row r="13" spans="1:333" ht="19.899999999999999" customHeight="1">
      <c r="A13" s="18" t="s">
        <v>46</v>
      </c>
      <c r="B13" s="19" t="s">
        <v>47</v>
      </c>
      <c r="C13" s="20" t="s">
        <v>23</v>
      </c>
      <c r="D13" s="22">
        <v>26111</v>
      </c>
      <c r="E13" s="16" t="s">
        <v>17</v>
      </c>
      <c r="F13" s="17">
        <v>1987</v>
      </c>
      <c r="G13" s="17">
        <v>1</v>
      </c>
      <c r="H13" s="15" cm="1">
        <f t="array" ref="H13">_xlfn.IFS(G13=1,144,G13=2,244,G13&gt;=3,348,G13&lt;1,0)</f>
        <v>144</v>
      </c>
      <c r="I13" s="15">
        <f>ROUND(SUM(F13*CurrencyRates!$D$2,0,H13*CurrencyRates!$D$3*82%,0),0)</f>
        <v>2591</v>
      </c>
      <c r="K13" s="27" t="s">
        <v>42</v>
      </c>
      <c r="L13" s="45">
        <f t="shared" si="0"/>
        <v>1536</v>
      </c>
      <c r="M13" s="26"/>
      <c r="N13" s="48">
        <v>1536</v>
      </c>
      <c r="P13" s="10" t="s">
        <v>242</v>
      </c>
    </row>
    <row r="14" spans="1:333" ht="19.899999999999999" customHeight="1" thickBot="1">
      <c r="A14" s="14" t="s">
        <v>48</v>
      </c>
      <c r="B14" s="19" t="s">
        <v>49</v>
      </c>
      <c r="C14" s="20" t="s">
        <v>16</v>
      </c>
      <c r="D14" s="22">
        <v>18395</v>
      </c>
      <c r="E14" s="16" t="s">
        <v>50</v>
      </c>
      <c r="F14" s="17">
        <v>1303</v>
      </c>
      <c r="G14" s="17">
        <v>0</v>
      </c>
      <c r="H14" s="15" cm="1">
        <f t="array" ref="H14">_xlfn.IFS(G14=1,144,G14=2,244,G14&gt;=3,348,G14&lt;1,0)</f>
        <v>0</v>
      </c>
      <c r="I14" s="15">
        <f>ROUND(SUM(F14*CurrencyRates!$D$2,0,H14*CurrencyRates!$D$3*82%,0),0)</f>
        <v>1616</v>
      </c>
      <c r="K14" s="27" t="s">
        <v>53</v>
      </c>
      <c r="L14" s="45">
        <f t="shared" si="0"/>
        <v>1920</v>
      </c>
      <c r="M14" s="26"/>
      <c r="N14" s="54">
        <v>1920</v>
      </c>
      <c r="P14" s="8" t="s">
        <v>243</v>
      </c>
    </row>
    <row r="15" spans="1:333" ht="19.899999999999999" customHeight="1" thickTop="1">
      <c r="A15" s="18" t="s">
        <v>51</v>
      </c>
      <c r="B15" s="19" t="s">
        <v>52</v>
      </c>
      <c r="C15" s="20" t="s">
        <v>16</v>
      </c>
      <c r="D15" s="22">
        <v>27542</v>
      </c>
      <c r="E15" s="16" t="s">
        <v>53</v>
      </c>
      <c r="F15" s="17">
        <v>2770</v>
      </c>
      <c r="G15" s="17">
        <v>3</v>
      </c>
      <c r="H15" s="15" cm="1">
        <f t="array" ref="H15">_xlfn.IFS(G15=1,144,G15=2,244,G15&gt;=3,348,G15&lt;1,0)</f>
        <v>348</v>
      </c>
      <c r="I15" s="15">
        <f>ROUND(SUM(F15*CurrencyRates!$D$2,0,H15*CurrencyRates!$D$3*82%,0),0)</f>
        <v>3743</v>
      </c>
      <c r="P15" s="8" t="s">
        <v>246</v>
      </c>
    </row>
    <row r="16" spans="1:333" ht="19.899999999999999" customHeight="1">
      <c r="A16" s="14" t="s">
        <v>54</v>
      </c>
      <c r="B16" s="19" t="s">
        <v>55</v>
      </c>
      <c r="C16" s="20" t="s">
        <v>16</v>
      </c>
      <c r="D16" s="22">
        <v>25661</v>
      </c>
      <c r="E16" s="16" t="s">
        <v>56</v>
      </c>
      <c r="F16" s="17">
        <v>1606</v>
      </c>
      <c r="G16" s="17">
        <v>0</v>
      </c>
      <c r="H16" s="15" cm="1">
        <f t="array" ref="H16">_xlfn.IFS(G16=1,144,G16=2,244,G16&gt;=3,348,G16&lt;1,0)</f>
        <v>0</v>
      </c>
      <c r="I16" s="15">
        <f>ROUND(SUM(F16*CurrencyRates!$D$2,0,H16*CurrencyRates!$D$3*82%,0),0)</f>
        <v>1991</v>
      </c>
      <c r="K16" s="59" t="s">
        <v>227</v>
      </c>
      <c r="L16" s="60"/>
      <c r="M16" s="44"/>
      <c r="N16" s="52"/>
      <c r="P16" s="8" t="s">
        <v>244</v>
      </c>
    </row>
    <row r="17" spans="1:16" ht="19.899999999999999" customHeight="1">
      <c r="A17" s="18" t="s">
        <v>57</v>
      </c>
      <c r="B17" s="19" t="s">
        <v>58</v>
      </c>
      <c r="C17" s="20" t="s">
        <v>16</v>
      </c>
      <c r="D17" s="22">
        <v>20780</v>
      </c>
      <c r="E17" s="16" t="s">
        <v>56</v>
      </c>
      <c r="F17" s="17">
        <v>1717</v>
      </c>
      <c r="G17" s="17">
        <v>3</v>
      </c>
      <c r="H17" s="15" cm="1">
        <f t="array" ref="H17">_xlfn.IFS(G17=1,144,G17=2,244,G17&gt;=3,348,G17&lt;1,0)</f>
        <v>348</v>
      </c>
      <c r="I17" s="15">
        <f>ROUND(SUM(F17*CurrencyRates!$D$2,0,H17*CurrencyRates!$D$3*82%,0),0)</f>
        <v>2437</v>
      </c>
      <c r="K17" s="28" t="s">
        <v>27</v>
      </c>
      <c r="L17" s="70">
        <f>COUNTIF(E2:E101,K17)</f>
        <v>10</v>
      </c>
      <c r="M17" s="26"/>
      <c r="N17" s="55">
        <v>10</v>
      </c>
      <c r="P17" s="8" t="s">
        <v>245</v>
      </c>
    </row>
    <row r="18" spans="1:16" ht="19.899999999999999" customHeight="1">
      <c r="A18" s="14" t="s">
        <v>59</v>
      </c>
      <c r="B18" s="19" t="s">
        <v>60</v>
      </c>
      <c r="C18" s="20" t="s">
        <v>23</v>
      </c>
      <c r="D18" s="22">
        <v>23426</v>
      </c>
      <c r="E18" s="16" t="s">
        <v>50</v>
      </c>
      <c r="F18" s="17">
        <v>1554</v>
      </c>
      <c r="G18" s="17">
        <v>4</v>
      </c>
      <c r="H18" s="15" cm="1">
        <f t="array" ref="H18">_xlfn.IFS(G18=1,144,G18=2,244,G18&gt;=3,348,G18&lt;1,0)</f>
        <v>348</v>
      </c>
      <c r="I18" s="15">
        <f>ROUND(SUM(F18*CurrencyRates!$D$2,0,H18*CurrencyRates!$D$3*82%,0),0)</f>
        <v>2235</v>
      </c>
      <c r="K18" s="28" t="s">
        <v>67</v>
      </c>
      <c r="L18" s="70">
        <f t="shared" ref="L18:L28" si="1">COUNTIF(E3:E102,K18)</f>
        <v>6</v>
      </c>
      <c r="M18" s="26"/>
      <c r="N18" s="56">
        <v>6</v>
      </c>
    </row>
    <row r="19" spans="1:16" ht="19.899999999999999" customHeight="1">
      <c r="A19" s="18" t="s">
        <v>61</v>
      </c>
      <c r="B19" s="19" t="s">
        <v>62</v>
      </c>
      <c r="C19" s="20" t="s">
        <v>16</v>
      </c>
      <c r="D19" s="22">
        <v>18796</v>
      </c>
      <c r="E19" s="16" t="s">
        <v>30</v>
      </c>
      <c r="F19" s="17">
        <v>1083</v>
      </c>
      <c r="G19" s="17">
        <v>4</v>
      </c>
      <c r="H19" s="15" cm="1">
        <f t="array" ref="H19">_xlfn.IFS(G19=1,144,G19=2,244,G19&gt;=3,348,G19&lt;1,0)</f>
        <v>348</v>
      </c>
      <c r="I19" s="15">
        <f>ROUND(SUM(F19*CurrencyRates!$D$2,0,H19*CurrencyRates!$D$3*82%,0),0)</f>
        <v>1651</v>
      </c>
      <c r="K19" s="28" t="s">
        <v>24</v>
      </c>
      <c r="L19" s="70">
        <f t="shared" si="1"/>
        <v>5</v>
      </c>
      <c r="M19" s="26"/>
      <c r="N19" s="56">
        <v>5</v>
      </c>
    </row>
    <row r="20" spans="1:16" ht="19.899999999999999" customHeight="1">
      <c r="A20" s="14" t="s">
        <v>63</v>
      </c>
      <c r="B20" s="19" t="s">
        <v>64</v>
      </c>
      <c r="C20" s="20" t="s">
        <v>23</v>
      </c>
      <c r="D20" s="22">
        <v>23582</v>
      </c>
      <c r="E20" s="16" t="s">
        <v>24</v>
      </c>
      <c r="F20" s="17">
        <v>1598</v>
      </c>
      <c r="G20" s="17">
        <v>4</v>
      </c>
      <c r="H20" s="15" cm="1">
        <f t="array" ref="H20">_xlfn.IFS(G20=1,144,G20=2,244,G20&gt;=3,348,G20&lt;1,0)</f>
        <v>348</v>
      </c>
      <c r="I20" s="15">
        <f>ROUND(SUM(F20*CurrencyRates!$D$2,0,H20*CurrencyRates!$D$3*82%,0),0)</f>
        <v>2290</v>
      </c>
      <c r="K20" s="28" t="s">
        <v>35</v>
      </c>
      <c r="L20" s="70">
        <f t="shared" si="1"/>
        <v>7</v>
      </c>
      <c r="M20" s="26"/>
      <c r="N20" s="56">
        <v>7</v>
      </c>
      <c r="P20" s="10" t="s">
        <v>255</v>
      </c>
    </row>
    <row r="21" spans="1:16" ht="19.899999999999999" customHeight="1">
      <c r="A21" s="18" t="s">
        <v>65</v>
      </c>
      <c r="B21" s="19" t="s">
        <v>66</v>
      </c>
      <c r="C21" s="20" t="s">
        <v>16</v>
      </c>
      <c r="D21" s="22">
        <v>23691</v>
      </c>
      <c r="E21" s="16" t="s">
        <v>67</v>
      </c>
      <c r="F21" s="17">
        <v>1445</v>
      </c>
      <c r="G21" s="17">
        <v>0</v>
      </c>
      <c r="H21" s="15" cm="1">
        <f t="array" ref="H21">_xlfn.IFS(G21=1,144,G21=2,244,G21&gt;=3,348,G21&lt;1,0)</f>
        <v>0</v>
      </c>
      <c r="I21" s="15">
        <f>ROUND(SUM(F21*CurrencyRates!$D$2,0,H21*CurrencyRates!$D$3*82%,0),0)</f>
        <v>1792</v>
      </c>
      <c r="K21" s="28" t="s">
        <v>30</v>
      </c>
      <c r="L21" s="70">
        <f t="shared" si="1"/>
        <v>14</v>
      </c>
      <c r="M21" s="26"/>
      <c r="N21" s="56">
        <v>14</v>
      </c>
      <c r="P21" s="8" t="s">
        <v>254</v>
      </c>
    </row>
    <row r="22" spans="1:16" ht="19.899999999999999" customHeight="1">
      <c r="A22" s="14" t="s">
        <v>68</v>
      </c>
      <c r="B22" s="19" t="s">
        <v>69</v>
      </c>
      <c r="C22" s="20" t="s">
        <v>23</v>
      </c>
      <c r="D22" s="22">
        <v>19438</v>
      </c>
      <c r="E22" s="16" t="s">
        <v>56</v>
      </c>
      <c r="F22" s="17">
        <v>1171</v>
      </c>
      <c r="G22" s="17">
        <v>2</v>
      </c>
      <c r="H22" s="15" cm="1">
        <f t="array" ref="H22">_xlfn.IFS(G22=1,144,G22=2,244,G22&gt;=3,348,G22&lt;1,0)</f>
        <v>244</v>
      </c>
      <c r="I22" s="15">
        <f>ROUND(SUM(F22*CurrencyRates!$D$2,0,H22*CurrencyRates!$D$3*82%,0),0)</f>
        <v>1668</v>
      </c>
      <c r="K22" s="28" t="s">
        <v>45</v>
      </c>
      <c r="L22" s="70">
        <f t="shared" si="1"/>
        <v>7</v>
      </c>
      <c r="M22" s="26"/>
      <c r="N22" s="56">
        <v>7</v>
      </c>
      <c r="P22" s="8" t="s">
        <v>256</v>
      </c>
    </row>
    <row r="23" spans="1:16" ht="19.899999999999999" customHeight="1">
      <c r="A23" s="18" t="s">
        <v>70</v>
      </c>
      <c r="B23" s="19" t="s">
        <v>71</v>
      </c>
      <c r="C23" s="20" t="s">
        <v>23</v>
      </c>
      <c r="D23" s="22">
        <v>21949</v>
      </c>
      <c r="E23" s="16" t="s">
        <v>67</v>
      </c>
      <c r="F23" s="17">
        <v>2689</v>
      </c>
      <c r="G23" s="17">
        <v>4</v>
      </c>
      <c r="H23" s="15" cm="1">
        <f t="array" ref="H23">_xlfn.IFS(G23=1,144,G23=2,244,G23&gt;=3,348,G23&lt;1,0)</f>
        <v>348</v>
      </c>
      <c r="I23" s="15">
        <f>ROUND(SUM(F23*CurrencyRates!$D$2,0,H23*CurrencyRates!$D$3*82%,0),0)</f>
        <v>3643</v>
      </c>
      <c r="K23" s="28" t="s">
        <v>56</v>
      </c>
      <c r="L23" s="70">
        <f t="shared" si="1"/>
        <v>11</v>
      </c>
      <c r="M23" s="26"/>
      <c r="N23" s="56">
        <v>11</v>
      </c>
    </row>
    <row r="24" spans="1:16" ht="19.899999999999999" customHeight="1">
      <c r="A24" s="14" t="s">
        <v>72</v>
      </c>
      <c r="B24" s="19" t="s">
        <v>73</v>
      </c>
      <c r="C24" s="20" t="s">
        <v>23</v>
      </c>
      <c r="D24" s="22">
        <v>20385</v>
      </c>
      <c r="E24" s="16" t="s">
        <v>45</v>
      </c>
      <c r="F24" s="17">
        <v>2947</v>
      </c>
      <c r="G24" s="17">
        <v>2</v>
      </c>
      <c r="H24" s="15" cm="1">
        <f t="array" ref="H24">_xlfn.IFS(G24=1,144,G24=2,244,G24&gt;=3,348,G24&lt;1,0)</f>
        <v>244</v>
      </c>
      <c r="I24" s="15">
        <f>ROUND(SUM(F24*CurrencyRates!$D$2,0,H24*CurrencyRates!$D$3*82%,0),0)</f>
        <v>3870</v>
      </c>
      <c r="K24" s="28" t="s">
        <v>17</v>
      </c>
      <c r="L24" s="70">
        <f t="shared" si="1"/>
        <v>10</v>
      </c>
      <c r="M24" s="26"/>
      <c r="N24" s="56">
        <v>11</v>
      </c>
    </row>
    <row r="25" spans="1:16" ht="19.899999999999999" customHeight="1">
      <c r="A25" s="18" t="s">
        <v>74</v>
      </c>
      <c r="B25" s="19" t="s">
        <v>75</v>
      </c>
      <c r="C25" s="20" t="s">
        <v>23</v>
      </c>
      <c r="D25" s="22">
        <v>26956</v>
      </c>
      <c r="E25" s="16" t="s">
        <v>42</v>
      </c>
      <c r="F25" s="17">
        <v>2173</v>
      </c>
      <c r="G25" s="17">
        <v>3</v>
      </c>
      <c r="H25" s="15" cm="1">
        <f t="array" ref="H25">_xlfn.IFS(G25=1,144,G25=2,244,G25&gt;=3,348,G25&lt;1,0)</f>
        <v>348</v>
      </c>
      <c r="I25" s="15">
        <f>ROUND(SUM(F25*CurrencyRates!$D$2,0,H25*CurrencyRates!$D$3*82%,0),0)</f>
        <v>3003</v>
      </c>
      <c r="K25" s="28" t="s">
        <v>20</v>
      </c>
      <c r="L25" s="70">
        <f t="shared" si="1"/>
        <v>6</v>
      </c>
      <c r="M25" s="26"/>
      <c r="N25" s="56">
        <v>8</v>
      </c>
    </row>
    <row r="26" spans="1:16" ht="19.899999999999999" customHeight="1">
      <c r="A26" s="14" t="s">
        <v>76</v>
      </c>
      <c r="B26" s="19" t="s">
        <v>77</v>
      </c>
      <c r="C26" s="20" t="s">
        <v>23</v>
      </c>
      <c r="D26" s="22">
        <v>18802</v>
      </c>
      <c r="E26" s="16" t="s">
        <v>17</v>
      </c>
      <c r="F26" s="17">
        <v>2811</v>
      </c>
      <c r="G26" s="17">
        <v>2</v>
      </c>
      <c r="H26" s="15" cm="1">
        <f t="array" ref="H26">_xlfn.IFS(G26=1,144,G26=2,244,G26&gt;=3,348,G26&lt;1,0)</f>
        <v>244</v>
      </c>
      <c r="I26" s="15">
        <f>ROUND(SUM(F26*CurrencyRates!$D$2,0,H26*CurrencyRates!$D$3*82%,0),0)</f>
        <v>3702</v>
      </c>
      <c r="K26" s="28" t="s">
        <v>50</v>
      </c>
      <c r="L26" s="70">
        <f t="shared" si="1"/>
        <v>7</v>
      </c>
      <c r="M26" s="26"/>
      <c r="N26" s="56">
        <v>7</v>
      </c>
    </row>
    <row r="27" spans="1:16" ht="19.899999999999999" customHeight="1">
      <c r="A27" s="14" t="s">
        <v>78</v>
      </c>
      <c r="B27" s="19" t="s">
        <v>79</v>
      </c>
      <c r="C27" s="20" t="s">
        <v>23</v>
      </c>
      <c r="D27" s="22">
        <v>20464</v>
      </c>
      <c r="E27" s="16" t="s">
        <v>17</v>
      </c>
      <c r="F27" s="17">
        <v>1388</v>
      </c>
      <c r="G27" s="17">
        <v>4</v>
      </c>
      <c r="H27" s="15" cm="1">
        <f t="array" ref="H27">_xlfn.IFS(G27=1,144,G27=2,244,G27&gt;=3,348,G27&lt;1,0)</f>
        <v>348</v>
      </c>
      <c r="I27" s="15">
        <f>ROUND(SUM(F27*CurrencyRates!$D$2,0,H27*CurrencyRates!$D$3*82%,0),0)</f>
        <v>2029</v>
      </c>
      <c r="K27" s="28" t="s">
        <v>42</v>
      </c>
      <c r="L27" s="70">
        <f t="shared" si="1"/>
        <v>5</v>
      </c>
      <c r="M27" s="26"/>
      <c r="N27" s="56">
        <v>6</v>
      </c>
    </row>
    <row r="28" spans="1:16" ht="19.899999999999999" customHeight="1" thickBot="1">
      <c r="A28" s="14" t="s">
        <v>80</v>
      </c>
      <c r="B28" s="19" t="s">
        <v>81</v>
      </c>
      <c r="C28" s="20" t="s">
        <v>16</v>
      </c>
      <c r="D28" s="22">
        <v>21736</v>
      </c>
      <c r="E28" s="16" t="s">
        <v>45</v>
      </c>
      <c r="F28" s="17">
        <v>1494</v>
      </c>
      <c r="G28" s="17">
        <v>0</v>
      </c>
      <c r="H28" s="15" cm="1">
        <f t="array" ref="H28">_xlfn.IFS(G28=1,144,G28=2,244,G28&gt;=3,348,G28&lt;1,0)</f>
        <v>0</v>
      </c>
      <c r="I28" s="15">
        <f>ROUND(SUM(F28*CurrencyRates!$D$2,0,H28*CurrencyRates!$D$3*82%,0),0)</f>
        <v>1853</v>
      </c>
      <c r="K28" s="28" t="s">
        <v>53</v>
      </c>
      <c r="L28" s="70">
        <f t="shared" si="1"/>
        <v>8</v>
      </c>
      <c r="M28" s="26"/>
      <c r="N28" s="57">
        <v>8</v>
      </c>
    </row>
    <row r="29" spans="1:16" ht="19.899999999999999" customHeight="1" thickTop="1">
      <c r="A29" s="14" t="s">
        <v>82</v>
      </c>
      <c r="B29" s="19" t="s">
        <v>83</v>
      </c>
      <c r="C29" s="20" t="s">
        <v>16</v>
      </c>
      <c r="D29" s="22">
        <v>22244</v>
      </c>
      <c r="E29" s="16" t="s">
        <v>30</v>
      </c>
      <c r="F29" s="17">
        <v>1225</v>
      </c>
      <c r="G29" s="17">
        <v>1</v>
      </c>
      <c r="H29" s="15" cm="1">
        <f t="array" ref="H29">_xlfn.IFS(G29=1,144,G29=2,244,G29&gt;=3,348,G29&lt;1,0)</f>
        <v>144</v>
      </c>
      <c r="I29" s="15">
        <f>ROUND(SUM(F29*CurrencyRates!$D$2,0,H29*CurrencyRates!$D$3*82%,0),0)</f>
        <v>1647</v>
      </c>
    </row>
    <row r="30" spans="1:16" ht="19.899999999999999" customHeight="1">
      <c r="A30" s="14" t="s">
        <v>84</v>
      </c>
      <c r="B30" s="19" t="s">
        <v>85</v>
      </c>
      <c r="C30" s="20" t="s">
        <v>16</v>
      </c>
      <c r="D30" s="22">
        <v>21231</v>
      </c>
      <c r="E30" s="16" t="s">
        <v>27</v>
      </c>
      <c r="F30" s="17">
        <v>1998</v>
      </c>
      <c r="G30" s="17">
        <v>3</v>
      </c>
      <c r="H30" s="15" cm="1">
        <f t="array" ref="H30">_xlfn.IFS(G30=1,144,G30=2,244,G30&gt;=3,348,G30&lt;1,0)</f>
        <v>348</v>
      </c>
      <c r="I30" s="15">
        <f>ROUND(SUM(F30*CurrencyRates!$D$2,0,H30*CurrencyRates!$D$3*82%,0),0)</f>
        <v>2786</v>
      </c>
      <c r="K30" s="61" t="s">
        <v>228</v>
      </c>
      <c r="L30" s="62"/>
      <c r="M30" s="44"/>
      <c r="N30" s="52"/>
    </row>
    <row r="31" spans="1:16" ht="19.899999999999999" customHeight="1">
      <c r="A31" s="14" t="s">
        <v>86</v>
      </c>
      <c r="B31" s="19" t="s">
        <v>87</v>
      </c>
      <c r="C31" s="20" t="s">
        <v>23</v>
      </c>
      <c r="D31" s="22">
        <v>27258</v>
      </c>
      <c r="E31" s="16" t="s">
        <v>27</v>
      </c>
      <c r="F31" s="17">
        <v>2373</v>
      </c>
      <c r="G31" s="17">
        <v>1</v>
      </c>
      <c r="H31" s="15" cm="1">
        <f t="array" ref="H31">_xlfn.IFS(G31=1,144,G31=2,244,G31&gt;=3,348,G31&lt;1,0)</f>
        <v>144</v>
      </c>
      <c r="I31" s="15">
        <f>ROUND(SUM(F31*CurrencyRates!$D$2,0,H31*CurrencyRates!$D$3*82%,0),0)</f>
        <v>3070</v>
      </c>
      <c r="K31" s="29" t="s">
        <v>23</v>
      </c>
      <c r="L31" s="45">
        <f>SUMIF(C2:C101,K31,I2:I101)</f>
        <v>143984</v>
      </c>
      <c r="M31" s="26"/>
      <c r="N31" s="53">
        <v>143984</v>
      </c>
    </row>
    <row r="32" spans="1:16" ht="19.899999999999999" customHeight="1" thickBot="1">
      <c r="A32" s="14" t="s">
        <v>88</v>
      </c>
      <c r="B32" s="19" t="s">
        <v>89</v>
      </c>
      <c r="C32" s="20" t="s">
        <v>16</v>
      </c>
      <c r="D32" s="22">
        <v>19726</v>
      </c>
      <c r="E32" s="16" t="s">
        <v>50</v>
      </c>
      <c r="F32" s="17">
        <v>2486</v>
      </c>
      <c r="G32" s="17">
        <v>2</v>
      </c>
      <c r="H32" s="15" cm="1">
        <f t="array" ref="H32">_xlfn.IFS(G32=1,144,G32=2,244,G32&gt;=3,348,G32&lt;1,0)</f>
        <v>244</v>
      </c>
      <c r="I32" s="15">
        <f>ROUND(SUM(F32*CurrencyRates!$D$2,0,H32*CurrencyRates!$D$3*82%,0),0)</f>
        <v>3299</v>
      </c>
      <c r="K32" s="29" t="s">
        <v>16</v>
      </c>
      <c r="L32" s="45">
        <f>SUMIF(C2:C101,K32,I2:I101)</f>
        <v>119765</v>
      </c>
      <c r="M32" s="26"/>
      <c r="N32" s="54">
        <v>119765</v>
      </c>
    </row>
    <row r="33" spans="1:14" ht="19.899999999999999" customHeight="1" thickTop="1">
      <c r="A33" s="14" t="s">
        <v>90</v>
      </c>
      <c r="B33" s="19" t="s">
        <v>91</v>
      </c>
      <c r="C33" s="20" t="s">
        <v>16</v>
      </c>
      <c r="D33" s="22">
        <v>25989</v>
      </c>
      <c r="E33" s="16" t="s">
        <v>56</v>
      </c>
      <c r="F33" s="17">
        <v>1262</v>
      </c>
      <c r="G33" s="17">
        <v>3</v>
      </c>
      <c r="H33" s="15" cm="1">
        <f t="array" ref="H33">_xlfn.IFS(G33=1,144,G33=2,244,G33&gt;=3,348,G33&lt;1,0)</f>
        <v>348</v>
      </c>
      <c r="I33" s="15">
        <f>ROUND(SUM(F33*CurrencyRates!$D$2,0,H33*CurrencyRates!$D$3*82%,0),0)</f>
        <v>1873</v>
      </c>
    </row>
    <row r="34" spans="1:14" ht="19.899999999999999" customHeight="1">
      <c r="A34" s="14" t="s">
        <v>92</v>
      </c>
      <c r="B34" s="19" t="s">
        <v>93</v>
      </c>
      <c r="C34" s="20" t="s">
        <v>23</v>
      </c>
      <c r="D34" s="22">
        <v>23977</v>
      </c>
      <c r="E34" s="16" t="s">
        <v>20</v>
      </c>
      <c r="F34" s="17">
        <v>2899</v>
      </c>
      <c r="G34" s="17">
        <v>3</v>
      </c>
      <c r="H34" s="15" cm="1">
        <f t="array" ref="H34">_xlfn.IFS(G34=1,144,G34=2,244,G34&gt;=3,348,G34&lt;1,0)</f>
        <v>348</v>
      </c>
      <c r="I34" s="15">
        <f>ROUND(SUM(F34*CurrencyRates!$D$2,0,H34*CurrencyRates!$D$3*82%,0),0)</f>
        <v>3903</v>
      </c>
      <c r="K34" s="63" t="s">
        <v>230</v>
      </c>
      <c r="L34" s="64"/>
      <c r="M34" s="44"/>
      <c r="N34" s="52"/>
    </row>
    <row r="35" spans="1:14" ht="19.899999999999999" customHeight="1">
      <c r="A35" s="14" t="s">
        <v>94</v>
      </c>
      <c r="B35" s="19" t="s">
        <v>95</v>
      </c>
      <c r="C35" s="20" t="s">
        <v>23</v>
      </c>
      <c r="D35" s="22">
        <v>21031</v>
      </c>
      <c r="E35" s="16" t="s">
        <v>53</v>
      </c>
      <c r="F35" s="17">
        <v>1426</v>
      </c>
      <c r="G35" s="17">
        <v>2</v>
      </c>
      <c r="H35" s="15" cm="1">
        <f t="array" ref="H35">_xlfn.IFS(G35=1,144,G35=2,244,G35&gt;=3,348,G35&lt;1,0)</f>
        <v>244</v>
      </c>
      <c r="I35" s="15">
        <f>ROUND(SUM(F35*CurrencyRates!$D$2,0,H35*CurrencyRates!$D$3*82%,0),0)</f>
        <v>1984</v>
      </c>
      <c r="K35" s="30" t="s">
        <v>23</v>
      </c>
      <c r="L35" s="45">
        <f>AVERAGEIF(C2:C101,K35,I2:I101)</f>
        <v>2716.6792452830186</v>
      </c>
      <c r="M35" s="26"/>
      <c r="N35" s="53">
        <v>2716.6792452830186</v>
      </c>
    </row>
    <row r="36" spans="1:14" ht="19.899999999999999" customHeight="1" thickBot="1">
      <c r="A36" s="14" t="s">
        <v>96</v>
      </c>
      <c r="B36" s="19" t="s">
        <v>97</v>
      </c>
      <c r="C36" s="20" t="s">
        <v>16</v>
      </c>
      <c r="D36" s="22">
        <v>17744</v>
      </c>
      <c r="E36" s="16" t="s">
        <v>30</v>
      </c>
      <c r="F36" s="17">
        <v>2003</v>
      </c>
      <c r="G36" s="17">
        <v>2</v>
      </c>
      <c r="H36" s="15" cm="1">
        <f t="array" ref="H36">_xlfn.IFS(G36=1,144,G36=2,244,G36&gt;=3,348,G36&lt;1,0)</f>
        <v>244</v>
      </c>
      <c r="I36" s="15">
        <f>ROUND(SUM(F36*CurrencyRates!$D$2,0,H36*CurrencyRates!$D$3*82%,0),0)</f>
        <v>2700</v>
      </c>
      <c r="K36" s="30" t="s">
        <v>16</v>
      </c>
      <c r="L36" s="45">
        <f>AVERAGEIF(C2:C101,K36,I2:I101)</f>
        <v>2548.1914893617022</v>
      </c>
      <c r="M36" s="26"/>
      <c r="N36" s="54">
        <v>2548.1914893617022</v>
      </c>
    </row>
    <row r="37" spans="1:14" ht="19.899999999999999" customHeight="1" thickTop="1">
      <c r="A37" s="14" t="s">
        <v>98</v>
      </c>
      <c r="B37" s="19" t="s">
        <v>99</v>
      </c>
      <c r="C37" s="20" t="s">
        <v>16</v>
      </c>
      <c r="D37" s="22">
        <v>26073</v>
      </c>
      <c r="E37" s="16" t="s">
        <v>30</v>
      </c>
      <c r="F37" s="17">
        <v>1874</v>
      </c>
      <c r="G37" s="17">
        <v>0</v>
      </c>
      <c r="H37" s="15" cm="1">
        <f t="array" ref="H37">_xlfn.IFS(G37=1,144,G37=2,244,G37&gt;=3,348,G37&lt;1,0)</f>
        <v>0</v>
      </c>
      <c r="I37" s="15">
        <f>ROUND(SUM(F37*CurrencyRates!$D$2,0,H37*CurrencyRates!$D$3*82%,0),0)</f>
        <v>2324</v>
      </c>
    </row>
    <row r="38" spans="1:14" ht="19.899999999999999" customHeight="1">
      <c r="A38" s="14" t="s">
        <v>100</v>
      </c>
      <c r="B38" s="19" t="s">
        <v>101</v>
      </c>
      <c r="C38" s="20" t="s">
        <v>16</v>
      </c>
      <c r="D38" s="22">
        <v>19752</v>
      </c>
      <c r="E38" s="16" t="s">
        <v>53</v>
      </c>
      <c r="F38" s="17">
        <v>2995</v>
      </c>
      <c r="G38" s="17">
        <v>1</v>
      </c>
      <c r="H38" s="15" cm="1">
        <f t="array" ref="H38">_xlfn.IFS(G38=1,144,G38=2,244,G38&gt;=3,348,G38&lt;1,0)</f>
        <v>144</v>
      </c>
      <c r="I38" s="15">
        <f>ROUND(SUM(F38*CurrencyRates!$D$2,0,H38*CurrencyRates!$D$3*82%,0),0)</f>
        <v>3841</v>
      </c>
      <c r="K38" s="65" t="s">
        <v>231</v>
      </c>
      <c r="L38" s="66"/>
      <c r="M38" s="44"/>
      <c r="N38" s="52"/>
    </row>
    <row r="39" spans="1:14" ht="19.899999999999999" customHeight="1">
      <c r="A39" s="14" t="s">
        <v>102</v>
      </c>
      <c r="B39" s="19" t="s">
        <v>103</v>
      </c>
      <c r="C39" s="20" t="s">
        <v>16</v>
      </c>
      <c r="D39" s="22">
        <v>23040</v>
      </c>
      <c r="E39" s="16" t="s">
        <v>17</v>
      </c>
      <c r="F39" s="17">
        <v>2568</v>
      </c>
      <c r="G39" s="17">
        <v>3</v>
      </c>
      <c r="H39" s="15" cm="1">
        <f t="array" ref="H39">_xlfn.IFS(G39=1,144,G39=2,244,G39&gt;=3,348,G39&lt;1,0)</f>
        <v>348</v>
      </c>
      <c r="I39" s="15">
        <f>ROUND(SUM(F39*CurrencyRates!$D$2,0,H39*CurrencyRates!$D$3*82%,0),0)</f>
        <v>3493</v>
      </c>
      <c r="K39" s="32" t="s">
        <v>232</v>
      </c>
      <c r="L39" s="70">
        <f>SUMIF(D2:D101,"&lt;01/01/1958",G2:G101)</f>
        <v>69</v>
      </c>
      <c r="M39" s="26"/>
      <c r="N39" s="55">
        <v>69</v>
      </c>
    </row>
    <row r="40" spans="1:14" ht="19.899999999999999" customHeight="1">
      <c r="A40" s="14" t="s">
        <v>104</v>
      </c>
      <c r="B40" s="19" t="s">
        <v>105</v>
      </c>
      <c r="C40" s="20" t="s">
        <v>16</v>
      </c>
      <c r="D40" s="22">
        <v>20859</v>
      </c>
      <c r="E40" s="16" t="s">
        <v>30</v>
      </c>
      <c r="F40" s="17">
        <v>1892</v>
      </c>
      <c r="G40" s="17">
        <v>0</v>
      </c>
      <c r="H40" s="15" cm="1">
        <f t="array" ref="H40">_xlfn.IFS(G40=1,144,G40=2,244,G40&gt;=3,348,G40&lt;1,0)</f>
        <v>0</v>
      </c>
      <c r="I40" s="15">
        <f>ROUND(SUM(F40*CurrencyRates!$D$2,0,H40*CurrencyRates!$D$3*82%,0),0)</f>
        <v>2346</v>
      </c>
      <c r="K40" s="32" t="s">
        <v>233</v>
      </c>
      <c r="L40" s="70">
        <f>SUMIF(D2:D101,"&gt;=01/01/1964",G2:G101)</f>
        <v>93</v>
      </c>
      <c r="M40" s="26"/>
      <c r="N40" s="56">
        <v>93</v>
      </c>
    </row>
    <row r="41" spans="1:14" ht="19.899999999999999" customHeight="1" thickBot="1">
      <c r="A41" s="14" t="s">
        <v>106</v>
      </c>
      <c r="B41" s="19" t="s">
        <v>107</v>
      </c>
      <c r="C41" s="20" t="s">
        <v>16</v>
      </c>
      <c r="D41" s="22">
        <v>24810</v>
      </c>
      <c r="E41" s="16" t="s">
        <v>67</v>
      </c>
      <c r="F41" s="17">
        <v>2800</v>
      </c>
      <c r="G41" s="17">
        <v>0</v>
      </c>
      <c r="H41" s="15" cm="1">
        <f t="array" ref="H41">_xlfn.IFS(G41=1,144,G41=2,244,G41&gt;=3,348,G41&lt;1,0)</f>
        <v>0</v>
      </c>
      <c r="I41" s="15">
        <f>ROUND(SUM(F41*CurrencyRates!$D$2,0,H41*CurrencyRates!$D$3*82%,0),0)</f>
        <v>3472</v>
      </c>
      <c r="K41" s="32" t="s">
        <v>234</v>
      </c>
      <c r="L41" s="70">
        <f>SUMIFS(G2:G101,D2:D101,"&gt;=01/01/1967",D2:D101,"&lt;=31/12/1975")</f>
        <v>55</v>
      </c>
      <c r="M41" s="26"/>
      <c r="N41" s="57">
        <v>55</v>
      </c>
    </row>
    <row r="42" spans="1:14" ht="19.899999999999999" customHeight="1" thickTop="1">
      <c r="A42" s="14" t="s">
        <v>108</v>
      </c>
      <c r="B42" s="19" t="s">
        <v>109</v>
      </c>
      <c r="C42" s="20" t="s">
        <v>16</v>
      </c>
      <c r="D42" s="22">
        <v>27209</v>
      </c>
      <c r="E42" s="16" t="s">
        <v>27</v>
      </c>
      <c r="F42" s="17">
        <v>2609</v>
      </c>
      <c r="G42" s="17">
        <v>0</v>
      </c>
      <c r="H42" s="15" cm="1">
        <f t="array" ref="H42">_xlfn.IFS(G42=1,144,G42=2,244,G42&gt;=3,348,G42&lt;1,0)</f>
        <v>0</v>
      </c>
      <c r="I42" s="15">
        <f>ROUND(SUM(F42*CurrencyRates!$D$2,0,H42*CurrencyRates!$D$3*82%,0),0)</f>
        <v>3235</v>
      </c>
    </row>
    <row r="43" spans="1:14" ht="19.899999999999999" customHeight="1">
      <c r="A43" s="14" t="s">
        <v>110</v>
      </c>
      <c r="B43" s="19" t="s">
        <v>111</v>
      </c>
      <c r="C43" s="20" t="s">
        <v>23</v>
      </c>
      <c r="D43" s="22">
        <v>27701</v>
      </c>
      <c r="E43" s="16" t="s">
        <v>30</v>
      </c>
      <c r="F43" s="17">
        <v>1074</v>
      </c>
      <c r="G43" s="17">
        <v>0</v>
      </c>
      <c r="H43" s="15" cm="1">
        <f t="array" ref="H43">_xlfn.IFS(G43=1,144,G43=2,244,G43&gt;=3,348,G43&lt;1,0)</f>
        <v>0</v>
      </c>
      <c r="I43" s="15">
        <f>ROUND(SUM(F43*CurrencyRates!$D$2,0,H43*CurrencyRates!$D$3*82%,0),0)</f>
        <v>1332</v>
      </c>
      <c r="L43" s="25"/>
    </row>
    <row r="44" spans="1:14" ht="19.899999999999999" customHeight="1">
      <c r="A44" s="14" t="s">
        <v>112</v>
      </c>
      <c r="B44" s="19" t="s">
        <v>113</v>
      </c>
      <c r="C44" s="20" t="s">
        <v>16</v>
      </c>
      <c r="D44" s="22">
        <v>25886</v>
      </c>
      <c r="E44" s="16" t="s">
        <v>56</v>
      </c>
      <c r="F44" s="17">
        <v>1015</v>
      </c>
      <c r="G44" s="17">
        <v>2</v>
      </c>
      <c r="H44" s="15" cm="1">
        <f t="array" ref="H44">_xlfn.IFS(G44=1,144,G44=2,244,G44&gt;=3,348,G44&lt;1,0)</f>
        <v>244</v>
      </c>
      <c r="I44" s="15">
        <f>ROUND(SUM(F44*CurrencyRates!$D$2,0,H44*CurrencyRates!$D$3*82%,0),0)</f>
        <v>1475</v>
      </c>
      <c r="K44" s="26"/>
      <c r="L44" s="56"/>
      <c r="M44" s="26"/>
      <c r="N44" s="48"/>
    </row>
    <row r="45" spans="1:14" ht="19.899999999999999" customHeight="1">
      <c r="A45" s="14" t="s">
        <v>114</v>
      </c>
      <c r="B45" s="19" t="s">
        <v>115</v>
      </c>
      <c r="C45" s="20" t="s">
        <v>23</v>
      </c>
      <c r="D45" s="22">
        <v>19843</v>
      </c>
      <c r="E45" s="16" t="s">
        <v>20</v>
      </c>
      <c r="F45" s="17">
        <v>2611</v>
      </c>
      <c r="G45" s="17">
        <v>1</v>
      </c>
      <c r="H45" s="15" cm="1">
        <f t="array" ref="H45">_xlfn.IFS(G45=1,144,G45=2,244,G45&gt;=3,348,G45&lt;1,0)</f>
        <v>144</v>
      </c>
      <c r="I45" s="15">
        <f>ROUND(SUM(F45*CurrencyRates!$D$2,0,H45*CurrencyRates!$D$3*82%,0),0)</f>
        <v>3365</v>
      </c>
      <c r="K45" s="26"/>
      <c r="L45" s="56"/>
      <c r="M45" s="26"/>
      <c r="N45" s="48"/>
    </row>
    <row r="46" spans="1:14" ht="19.899999999999999" customHeight="1">
      <c r="A46" s="14" t="s">
        <v>116</v>
      </c>
      <c r="B46" s="19" t="s">
        <v>117</v>
      </c>
      <c r="C46" s="20" t="s">
        <v>23</v>
      </c>
      <c r="D46" s="22">
        <v>19164</v>
      </c>
      <c r="E46" s="16" t="s">
        <v>30</v>
      </c>
      <c r="F46" s="17">
        <v>2652</v>
      </c>
      <c r="G46" s="17">
        <v>3</v>
      </c>
      <c r="H46" s="15" cm="1">
        <f t="array" ref="H46">_xlfn.IFS(G46=1,144,G46=2,244,G46&gt;=3,348,G46&lt;1,0)</f>
        <v>348</v>
      </c>
      <c r="I46" s="15">
        <f>ROUND(SUM(F46*CurrencyRates!$D$2,0,H46*CurrencyRates!$D$3*82%,0),0)</f>
        <v>3597</v>
      </c>
      <c r="K46" s="31"/>
      <c r="L46" s="25"/>
    </row>
    <row r="47" spans="1:14" ht="19.899999999999999" customHeight="1">
      <c r="A47" s="14" t="s">
        <v>118</v>
      </c>
      <c r="B47" s="19" t="s">
        <v>119</v>
      </c>
      <c r="C47" s="20" t="s">
        <v>23</v>
      </c>
      <c r="D47" s="22">
        <v>18526</v>
      </c>
      <c r="E47" s="16" t="s">
        <v>27</v>
      </c>
      <c r="F47" s="17">
        <v>1750</v>
      </c>
      <c r="G47" s="17">
        <v>3</v>
      </c>
      <c r="H47" s="15" cm="1">
        <f t="array" ref="H47">_xlfn.IFS(G47=1,144,G47=2,244,G47&gt;=3,348,G47&lt;1,0)</f>
        <v>348</v>
      </c>
      <c r="I47" s="15">
        <f>ROUND(SUM(F47*CurrencyRates!$D$2,0,H47*CurrencyRates!$D$3*82%,0),0)</f>
        <v>2478</v>
      </c>
      <c r="L47" s="25"/>
    </row>
    <row r="48" spans="1:14" ht="19.899999999999999" customHeight="1">
      <c r="A48" s="14" t="s">
        <v>120</v>
      </c>
      <c r="B48" s="19" t="s">
        <v>121</v>
      </c>
      <c r="C48" s="20" t="s">
        <v>16</v>
      </c>
      <c r="D48" s="22">
        <v>18911</v>
      </c>
      <c r="E48" s="16" t="s">
        <v>35</v>
      </c>
      <c r="F48" s="17">
        <v>1883</v>
      </c>
      <c r="G48" s="17">
        <v>3</v>
      </c>
      <c r="H48" s="15" cm="1">
        <f t="array" ref="H48">_xlfn.IFS(G48=1,144,G48=2,244,G48&gt;=3,348,G48&lt;1,0)</f>
        <v>348</v>
      </c>
      <c r="I48" s="15">
        <f>ROUND(SUM(F48*CurrencyRates!$D$2,0,H48*CurrencyRates!$D$3*82%,0),0)</f>
        <v>2643</v>
      </c>
      <c r="L48" s="25"/>
    </row>
    <row r="49" spans="1:14" ht="19.899999999999999" customHeight="1">
      <c r="A49" s="14" t="s">
        <v>122</v>
      </c>
      <c r="B49" s="19" t="s">
        <v>123</v>
      </c>
      <c r="C49" s="20" t="s">
        <v>23</v>
      </c>
      <c r="D49" s="22">
        <v>21022</v>
      </c>
      <c r="E49" s="16" t="s">
        <v>17</v>
      </c>
      <c r="F49" s="17">
        <v>2536</v>
      </c>
      <c r="G49" s="17">
        <v>1</v>
      </c>
      <c r="H49" s="15" cm="1">
        <f t="array" ref="H49">_xlfn.IFS(G49=1,144,G49=2,244,G49&gt;=3,348,G49&lt;1,0)</f>
        <v>144</v>
      </c>
      <c r="I49" s="15">
        <f>ROUND(SUM(F49*CurrencyRates!$D$2,0,H49*CurrencyRates!$D$3*82%,0),0)</f>
        <v>3272</v>
      </c>
      <c r="K49" s="26"/>
      <c r="L49" s="56"/>
      <c r="M49" s="26"/>
      <c r="N49" s="48"/>
    </row>
    <row r="50" spans="1:14" ht="19.899999999999999" customHeight="1">
      <c r="A50" s="14" t="s">
        <v>124</v>
      </c>
      <c r="B50" s="19" t="s">
        <v>125</v>
      </c>
      <c r="C50" s="20" t="s">
        <v>23</v>
      </c>
      <c r="D50" s="22">
        <v>20194</v>
      </c>
      <c r="E50" s="16" t="s">
        <v>56</v>
      </c>
      <c r="F50" s="17">
        <v>2614</v>
      </c>
      <c r="G50" s="17">
        <v>1</v>
      </c>
      <c r="H50" s="15" cm="1">
        <f t="array" ref="H50">_xlfn.IFS(G50=1,144,G50=2,244,G50&gt;=3,348,G50&lt;1,0)</f>
        <v>144</v>
      </c>
      <c r="I50" s="15">
        <f>ROUND(SUM(F50*CurrencyRates!$D$2,0,H50*CurrencyRates!$D$3*82%,0),0)</f>
        <v>3369</v>
      </c>
      <c r="L50" s="25"/>
    </row>
    <row r="51" spans="1:14" ht="19.899999999999999" customHeight="1">
      <c r="A51" s="14" t="s">
        <v>126</v>
      </c>
      <c r="B51" s="19" t="s">
        <v>127</v>
      </c>
      <c r="C51" s="20" t="s">
        <v>16</v>
      </c>
      <c r="D51" s="22">
        <v>22126</v>
      </c>
      <c r="E51" s="16" t="s">
        <v>27</v>
      </c>
      <c r="F51" s="17">
        <v>1500</v>
      </c>
      <c r="G51" s="17">
        <v>0</v>
      </c>
      <c r="H51" s="15" cm="1">
        <f t="array" ref="H51">_xlfn.IFS(G51=1,144,G51=2,244,G51&gt;=3,348,G51&lt;1,0)</f>
        <v>0</v>
      </c>
      <c r="I51" s="15">
        <f>ROUND(SUM(F51*CurrencyRates!$D$2,0,H51*CurrencyRates!$D$3*82%,0),0)</f>
        <v>1860</v>
      </c>
      <c r="L51" s="25"/>
    </row>
    <row r="52" spans="1:14" ht="19.899999999999999" customHeight="1">
      <c r="A52" s="14" t="s">
        <v>128</v>
      </c>
      <c r="B52" s="19" t="s">
        <v>129</v>
      </c>
      <c r="C52" s="20" t="s">
        <v>16</v>
      </c>
      <c r="D52" s="22">
        <v>26136</v>
      </c>
      <c r="E52" s="16" t="s">
        <v>53</v>
      </c>
      <c r="F52" s="17">
        <v>2754</v>
      </c>
      <c r="G52" s="17">
        <v>4</v>
      </c>
      <c r="H52" s="15" cm="1">
        <f t="array" ref="H52">_xlfn.IFS(G52=1,144,G52=2,244,G52&gt;=3,348,G52&lt;1,0)</f>
        <v>348</v>
      </c>
      <c r="I52" s="15">
        <f>ROUND(SUM(F52*CurrencyRates!$D$2,0,H52*CurrencyRates!$D$3*82%,0),0)</f>
        <v>3723</v>
      </c>
      <c r="L52" s="25"/>
    </row>
    <row r="53" spans="1:14" ht="19.899999999999999" customHeight="1">
      <c r="A53" s="14" t="s">
        <v>130</v>
      </c>
      <c r="B53" s="19" t="s">
        <v>131</v>
      </c>
      <c r="C53" s="20" t="s">
        <v>23</v>
      </c>
      <c r="D53" s="22">
        <v>21927</v>
      </c>
      <c r="E53" s="16" t="s">
        <v>45</v>
      </c>
      <c r="F53" s="17">
        <v>2053</v>
      </c>
      <c r="G53" s="17">
        <v>0</v>
      </c>
      <c r="H53" s="15" cm="1">
        <f t="array" ref="H53">_xlfn.IFS(G53=1,144,G53=2,244,G53&gt;=3,348,G53&lt;1,0)</f>
        <v>0</v>
      </c>
      <c r="I53" s="15">
        <f>ROUND(SUM(F53*CurrencyRates!$D$2,0,H53*CurrencyRates!$D$3*82%,0),0)</f>
        <v>2546</v>
      </c>
      <c r="L53" s="25"/>
    </row>
    <row r="54" spans="1:14" ht="19.899999999999999" customHeight="1">
      <c r="A54" s="14" t="s">
        <v>132</v>
      </c>
      <c r="B54" s="19" t="s">
        <v>133</v>
      </c>
      <c r="C54" s="20" t="s">
        <v>23</v>
      </c>
      <c r="D54" s="22">
        <v>25002</v>
      </c>
      <c r="E54" s="16" t="s">
        <v>45</v>
      </c>
      <c r="F54" s="17">
        <v>1094</v>
      </c>
      <c r="G54" s="17">
        <v>0</v>
      </c>
      <c r="H54" s="15" cm="1">
        <f t="array" ref="H54">_xlfn.IFS(G54=1,144,G54=2,244,G54&gt;=3,348,G54&lt;1,0)</f>
        <v>0</v>
      </c>
      <c r="I54" s="15">
        <f>ROUND(SUM(F54*CurrencyRates!$D$2,0,H54*CurrencyRates!$D$3*82%,0),0)</f>
        <v>1357</v>
      </c>
      <c r="L54" s="25"/>
    </row>
    <row r="55" spans="1:14" ht="19.899999999999999" customHeight="1">
      <c r="A55" s="14" t="s">
        <v>134</v>
      </c>
      <c r="B55" s="19" t="s">
        <v>135</v>
      </c>
      <c r="C55" s="20" t="s">
        <v>23</v>
      </c>
      <c r="D55" s="22">
        <v>23744</v>
      </c>
      <c r="E55" s="16" t="s">
        <v>42</v>
      </c>
      <c r="F55" s="17">
        <v>2604</v>
      </c>
      <c r="G55" s="17">
        <v>4</v>
      </c>
      <c r="H55" s="15" cm="1">
        <f t="array" ref="H55">_xlfn.IFS(G55=1,144,G55=2,244,G55&gt;=3,348,G55&lt;1,0)</f>
        <v>348</v>
      </c>
      <c r="I55" s="15">
        <f>ROUND(SUM(F55*CurrencyRates!$D$2,0,H55*CurrencyRates!$D$3*82%,0),0)</f>
        <v>3537</v>
      </c>
      <c r="L55" s="25"/>
    </row>
    <row r="56" spans="1:14" ht="19.899999999999999" customHeight="1">
      <c r="A56" s="14" t="s">
        <v>136</v>
      </c>
      <c r="B56" s="19" t="s">
        <v>137</v>
      </c>
      <c r="C56" s="20" t="s">
        <v>23</v>
      </c>
      <c r="D56" s="22">
        <v>27103</v>
      </c>
      <c r="E56" s="16" t="s">
        <v>20</v>
      </c>
      <c r="F56" s="17">
        <v>2720</v>
      </c>
      <c r="G56" s="17">
        <v>3</v>
      </c>
      <c r="H56" s="15" cm="1">
        <f t="array" ref="H56">_xlfn.IFS(G56=1,144,G56=2,244,G56&gt;=3,348,G56&lt;1,0)</f>
        <v>348</v>
      </c>
      <c r="I56" s="15">
        <f>ROUND(SUM(F56*CurrencyRates!$D$2,0,H56*CurrencyRates!$D$3*82%,0),0)</f>
        <v>3681</v>
      </c>
      <c r="L56" s="25"/>
    </row>
    <row r="57" spans="1:14" ht="19.899999999999999" customHeight="1">
      <c r="A57" s="14" t="s">
        <v>138</v>
      </c>
      <c r="B57" s="19" t="s">
        <v>139</v>
      </c>
      <c r="C57" s="20" t="s">
        <v>16</v>
      </c>
      <c r="D57" s="22">
        <v>18783</v>
      </c>
      <c r="E57" s="16" t="s">
        <v>17</v>
      </c>
      <c r="F57" s="17">
        <v>1074</v>
      </c>
      <c r="G57" s="17">
        <v>0</v>
      </c>
      <c r="H57" s="15" cm="1">
        <f t="array" ref="H57">_xlfn.IFS(G57=1,144,G57=2,244,G57&gt;=3,348,G57&lt;1,0)</f>
        <v>0</v>
      </c>
      <c r="I57" s="15">
        <f>ROUND(SUM(F57*CurrencyRates!$D$2,0,H57*CurrencyRates!$D$3*82%,0),0)</f>
        <v>1332</v>
      </c>
      <c r="L57" s="25"/>
    </row>
    <row r="58" spans="1:14" ht="19.899999999999999" customHeight="1">
      <c r="A58" s="14" t="s">
        <v>140</v>
      </c>
      <c r="B58" s="19" t="s">
        <v>141</v>
      </c>
      <c r="C58" s="20" t="s">
        <v>23</v>
      </c>
      <c r="D58" s="22">
        <v>18409</v>
      </c>
      <c r="E58" s="16" t="s">
        <v>67</v>
      </c>
      <c r="F58" s="17">
        <v>1964</v>
      </c>
      <c r="G58" s="17">
        <v>2</v>
      </c>
      <c r="H58" s="15" cm="1">
        <f t="array" ref="H58">_xlfn.IFS(G58=1,144,G58=2,244,G58&gt;=3,348,G58&lt;1,0)</f>
        <v>244</v>
      </c>
      <c r="I58" s="15">
        <f>ROUND(SUM(F58*CurrencyRates!$D$2,0,H58*CurrencyRates!$D$3*82%,0),0)</f>
        <v>2651</v>
      </c>
      <c r="L58" s="25"/>
    </row>
    <row r="59" spans="1:14" ht="19.899999999999999" customHeight="1">
      <c r="A59" s="14" t="s">
        <v>142</v>
      </c>
      <c r="B59" s="19" t="s">
        <v>143</v>
      </c>
      <c r="C59" s="20" t="s">
        <v>23</v>
      </c>
      <c r="D59" s="22">
        <v>24627</v>
      </c>
      <c r="E59" s="16" t="s">
        <v>17</v>
      </c>
      <c r="F59" s="17">
        <v>1100</v>
      </c>
      <c r="G59" s="17">
        <v>0</v>
      </c>
      <c r="H59" s="15" cm="1">
        <f t="array" ref="H59">_xlfn.IFS(G59=1,144,G59=2,244,G59&gt;=3,348,G59&lt;1,0)</f>
        <v>0</v>
      </c>
      <c r="I59" s="15">
        <f>ROUND(SUM(F59*CurrencyRates!$D$2,0,H59*CurrencyRates!$D$3*82%,0),0)</f>
        <v>1364</v>
      </c>
      <c r="L59" s="25"/>
    </row>
    <row r="60" spans="1:14" ht="19.899999999999999" customHeight="1">
      <c r="A60" s="14" t="s">
        <v>144</v>
      </c>
      <c r="B60" s="19" t="s">
        <v>145</v>
      </c>
      <c r="C60" s="20" t="s">
        <v>16</v>
      </c>
      <c r="D60" s="22">
        <v>17927</v>
      </c>
      <c r="E60" s="16" t="s">
        <v>45</v>
      </c>
      <c r="F60" s="17">
        <v>1992</v>
      </c>
      <c r="G60" s="17">
        <v>4</v>
      </c>
      <c r="H60" s="15" cm="1">
        <f t="array" ref="H60">_xlfn.IFS(G60=1,144,G60=2,244,G60&gt;=3,348,G60&lt;1,0)</f>
        <v>348</v>
      </c>
      <c r="I60" s="15">
        <f>ROUND(SUM(F60*CurrencyRates!$D$2,0,H60*CurrencyRates!$D$3*82%,0),0)</f>
        <v>2778</v>
      </c>
      <c r="L60" s="25"/>
    </row>
    <row r="61" spans="1:14" ht="19.899999999999999" customHeight="1">
      <c r="A61" s="14" t="s">
        <v>146</v>
      </c>
      <c r="B61" s="19" t="s">
        <v>26</v>
      </c>
      <c r="C61" s="20" t="s">
        <v>23</v>
      </c>
      <c r="D61" s="22">
        <v>26042</v>
      </c>
      <c r="E61" s="16" t="s">
        <v>20</v>
      </c>
      <c r="F61" s="17">
        <v>1827</v>
      </c>
      <c r="G61" s="17">
        <v>1</v>
      </c>
      <c r="H61" s="15" cm="1">
        <f t="array" ref="H61">_xlfn.IFS(G61=1,144,G61=2,244,G61&gt;=3,348,G61&lt;1,0)</f>
        <v>144</v>
      </c>
      <c r="I61" s="15">
        <f>ROUND(SUM(F61*CurrencyRates!$D$2,0,H61*CurrencyRates!$D$3*82%,0),0)</f>
        <v>2393</v>
      </c>
      <c r="L61" s="25"/>
    </row>
    <row r="62" spans="1:14" ht="19.899999999999999" customHeight="1">
      <c r="A62" s="14" t="s">
        <v>147</v>
      </c>
      <c r="B62" s="19" t="s">
        <v>148</v>
      </c>
      <c r="C62" s="20" t="s">
        <v>23</v>
      </c>
      <c r="D62" s="22">
        <v>20836</v>
      </c>
      <c r="E62" s="16" t="s">
        <v>45</v>
      </c>
      <c r="F62" s="17">
        <v>1032</v>
      </c>
      <c r="G62" s="17">
        <v>3</v>
      </c>
      <c r="H62" s="15" cm="1">
        <f t="array" ref="H62">_xlfn.IFS(G62=1,144,G62=2,244,G62&gt;=3,348,G62&lt;1,0)</f>
        <v>348</v>
      </c>
      <c r="I62" s="15">
        <f>ROUND(SUM(F62*CurrencyRates!$D$2,0,H62*CurrencyRates!$D$3*82%,0),0)</f>
        <v>1588</v>
      </c>
      <c r="L62" s="25"/>
    </row>
    <row r="63" spans="1:14" ht="19.899999999999999" customHeight="1">
      <c r="A63" s="14" t="s">
        <v>149</v>
      </c>
      <c r="B63" s="19" t="s">
        <v>150</v>
      </c>
      <c r="C63" s="20" t="s">
        <v>23</v>
      </c>
      <c r="D63" s="22">
        <v>25415</v>
      </c>
      <c r="E63" s="16" t="s">
        <v>30</v>
      </c>
      <c r="F63" s="17">
        <v>2703</v>
      </c>
      <c r="G63" s="17">
        <v>2</v>
      </c>
      <c r="H63" s="15" cm="1">
        <f t="array" ref="H63">_xlfn.IFS(G63=1,144,G63=2,244,G63&gt;=3,348,G63&lt;1,0)</f>
        <v>244</v>
      </c>
      <c r="I63" s="15">
        <f>ROUND(SUM(F63*CurrencyRates!$D$2,0,H63*CurrencyRates!$D$3*82%,0),0)</f>
        <v>3568</v>
      </c>
      <c r="L63" s="25"/>
    </row>
    <row r="64" spans="1:14" ht="19.899999999999999" customHeight="1">
      <c r="A64" s="14" t="s">
        <v>151</v>
      </c>
      <c r="B64" s="19" t="s">
        <v>152</v>
      </c>
      <c r="C64" s="20" t="s">
        <v>23</v>
      </c>
      <c r="D64" s="22">
        <v>27573</v>
      </c>
      <c r="E64" s="16" t="s">
        <v>50</v>
      </c>
      <c r="F64" s="17">
        <v>1572</v>
      </c>
      <c r="G64" s="17">
        <v>3</v>
      </c>
      <c r="H64" s="15" cm="1">
        <f t="array" ref="H64">_xlfn.IFS(G64=1,144,G64=2,244,G64&gt;=3,348,G64&lt;1,0)</f>
        <v>348</v>
      </c>
      <c r="I64" s="15">
        <f>ROUND(SUM(F64*CurrencyRates!$D$2,0,H64*CurrencyRates!$D$3*82%,0),0)</f>
        <v>2257</v>
      </c>
      <c r="L64" s="25"/>
    </row>
    <row r="65" spans="1:12" ht="19.899999999999999" customHeight="1">
      <c r="A65" s="14" t="s">
        <v>153</v>
      </c>
      <c r="B65" s="19" t="s">
        <v>154</v>
      </c>
      <c r="C65" s="20" t="s">
        <v>16</v>
      </c>
      <c r="D65" s="22">
        <v>17820</v>
      </c>
      <c r="E65" s="16" t="s">
        <v>35</v>
      </c>
      <c r="F65" s="17">
        <v>1577</v>
      </c>
      <c r="G65" s="17">
        <v>1</v>
      </c>
      <c r="H65" s="15" cm="1">
        <f t="array" ref="H65">_xlfn.IFS(G65=1,144,G65=2,244,G65&gt;=3,348,G65&lt;1,0)</f>
        <v>144</v>
      </c>
      <c r="I65" s="15">
        <f>ROUND(SUM(F65*CurrencyRates!$D$2,0,H65*CurrencyRates!$D$3*82%,0),0)</f>
        <v>2083</v>
      </c>
      <c r="L65" s="25"/>
    </row>
    <row r="66" spans="1:12" ht="19.899999999999999" customHeight="1">
      <c r="A66" s="14" t="s">
        <v>155</v>
      </c>
      <c r="B66" s="19" t="s">
        <v>156</v>
      </c>
      <c r="C66" s="20" t="s">
        <v>16</v>
      </c>
      <c r="D66" s="22">
        <v>19954</v>
      </c>
      <c r="E66" s="16" t="s">
        <v>53</v>
      </c>
      <c r="F66" s="17">
        <v>2214</v>
      </c>
      <c r="G66" s="17">
        <v>3</v>
      </c>
      <c r="H66" s="15" cm="1">
        <f t="array" ref="H66">_xlfn.IFS(G66=1,144,G66=2,244,G66&gt;=3,348,G66&lt;1,0)</f>
        <v>348</v>
      </c>
      <c r="I66" s="15">
        <f>ROUND(SUM(F66*CurrencyRates!$D$2,0,H66*CurrencyRates!$D$3*82%,0),0)</f>
        <v>3054</v>
      </c>
      <c r="L66" s="25"/>
    </row>
    <row r="67" spans="1:12" ht="19.899999999999999" customHeight="1">
      <c r="A67" s="14" t="s">
        <v>157</v>
      </c>
      <c r="B67" s="19" t="s">
        <v>158</v>
      </c>
      <c r="C67" s="20" t="s">
        <v>23</v>
      </c>
      <c r="D67" s="22">
        <v>21575</v>
      </c>
      <c r="E67" s="16" t="s">
        <v>30</v>
      </c>
      <c r="F67" s="17">
        <v>1526</v>
      </c>
      <c r="G67" s="17">
        <v>3</v>
      </c>
      <c r="H67" s="15" cm="1">
        <f t="array" ref="H67">_xlfn.IFS(G67=1,144,G67=2,244,G67&gt;=3,348,G67&lt;1,0)</f>
        <v>348</v>
      </c>
      <c r="I67" s="15">
        <f>ROUND(SUM(F67*CurrencyRates!$D$2,0,H67*CurrencyRates!$D$3*82%,0),0)</f>
        <v>2200</v>
      </c>
      <c r="L67" s="25"/>
    </row>
    <row r="68" spans="1:12" ht="19.899999999999999" customHeight="1">
      <c r="A68" s="14" t="s">
        <v>159</v>
      </c>
      <c r="B68" s="19" t="s">
        <v>160</v>
      </c>
      <c r="C68" s="20" t="s">
        <v>16</v>
      </c>
      <c r="D68" s="22">
        <v>21150</v>
      </c>
      <c r="E68" s="16" t="s">
        <v>50</v>
      </c>
      <c r="F68" s="17">
        <v>1522</v>
      </c>
      <c r="G68" s="17">
        <v>3</v>
      </c>
      <c r="H68" s="15" cm="1">
        <f t="array" ref="H68">_xlfn.IFS(G68=1,144,G68=2,244,G68&gt;=3,348,G68&lt;1,0)</f>
        <v>348</v>
      </c>
      <c r="I68" s="15">
        <f>ROUND(SUM(F68*CurrencyRates!$D$2,0,H68*CurrencyRates!$D$3*82%,0),0)</f>
        <v>2195</v>
      </c>
      <c r="L68" s="25"/>
    </row>
    <row r="69" spans="1:12" ht="19.899999999999999" customHeight="1">
      <c r="A69" s="14" t="s">
        <v>161</v>
      </c>
      <c r="B69" s="19" t="s">
        <v>162</v>
      </c>
      <c r="C69" s="20" t="s">
        <v>16</v>
      </c>
      <c r="D69" s="22">
        <v>23342</v>
      </c>
      <c r="E69" s="16" t="s">
        <v>50</v>
      </c>
      <c r="F69" s="17">
        <v>1426</v>
      </c>
      <c r="G69" s="17">
        <v>4</v>
      </c>
      <c r="H69" s="15" cm="1">
        <f t="array" ref="H69">_xlfn.IFS(G69=1,144,G69=2,244,G69&gt;=3,348,G69&lt;1,0)</f>
        <v>348</v>
      </c>
      <c r="I69" s="15">
        <f>ROUND(SUM(F69*CurrencyRates!$D$2,0,H69*CurrencyRates!$D$3*82%,0),0)</f>
        <v>2076</v>
      </c>
      <c r="L69" s="25"/>
    </row>
    <row r="70" spans="1:12" ht="19.899999999999999" customHeight="1">
      <c r="A70" s="14" t="s">
        <v>163</v>
      </c>
      <c r="B70" s="19" t="s">
        <v>164</v>
      </c>
      <c r="C70" s="20" t="s">
        <v>16</v>
      </c>
      <c r="D70" s="22">
        <v>24624</v>
      </c>
      <c r="E70" s="16" t="s">
        <v>20</v>
      </c>
      <c r="F70" s="17">
        <v>1217</v>
      </c>
      <c r="G70" s="17">
        <v>4</v>
      </c>
      <c r="H70" s="15" cm="1">
        <f t="array" ref="H70">_xlfn.IFS(G70=1,144,G70=2,244,G70&gt;=3,348,G70&lt;1,0)</f>
        <v>348</v>
      </c>
      <c r="I70" s="15">
        <f>ROUND(SUM(F70*CurrencyRates!$D$2,0,H70*CurrencyRates!$D$3*82%,0),0)</f>
        <v>1817</v>
      </c>
      <c r="L70" s="25"/>
    </row>
    <row r="71" spans="1:12" ht="19.899999999999999" customHeight="1">
      <c r="A71" s="14" t="s">
        <v>165</v>
      </c>
      <c r="B71" s="19" t="s">
        <v>166</v>
      </c>
      <c r="C71" s="20" t="s">
        <v>23</v>
      </c>
      <c r="D71" s="22">
        <v>24354</v>
      </c>
      <c r="E71" s="16" t="s">
        <v>24</v>
      </c>
      <c r="F71" s="17">
        <v>1720</v>
      </c>
      <c r="G71" s="17">
        <v>3</v>
      </c>
      <c r="H71" s="15" cm="1">
        <f t="array" ref="H71">_xlfn.IFS(G71=1,144,G71=2,244,G71&gt;=3,348,G71&lt;1,0)</f>
        <v>348</v>
      </c>
      <c r="I71" s="15">
        <f>ROUND(SUM(F71*CurrencyRates!$D$2,0,H71*CurrencyRates!$D$3*82%,0),0)</f>
        <v>2441</v>
      </c>
      <c r="L71" s="25"/>
    </row>
    <row r="72" spans="1:12" ht="19.899999999999999" customHeight="1">
      <c r="A72" s="14" t="s">
        <v>167</v>
      </c>
      <c r="B72" s="19" t="s">
        <v>168</v>
      </c>
      <c r="C72" s="20" t="s">
        <v>16</v>
      </c>
      <c r="D72" s="22">
        <v>23706</v>
      </c>
      <c r="E72" s="16" t="s">
        <v>20</v>
      </c>
      <c r="F72" s="17">
        <v>2181</v>
      </c>
      <c r="G72" s="17">
        <v>1</v>
      </c>
      <c r="H72" s="15" cm="1">
        <f t="array" ref="H72">_xlfn.IFS(G72=1,144,G72=2,244,G72&gt;=3,348,G72&lt;1,0)</f>
        <v>144</v>
      </c>
      <c r="I72" s="15">
        <f>ROUND(SUM(F72*CurrencyRates!$D$2,0,H72*CurrencyRates!$D$3*82%,0),0)</f>
        <v>2832</v>
      </c>
      <c r="L72" s="25"/>
    </row>
    <row r="73" spans="1:12" ht="19.899999999999999" customHeight="1">
      <c r="A73" s="14" t="s">
        <v>169</v>
      </c>
      <c r="B73" s="19" t="s">
        <v>170</v>
      </c>
      <c r="C73" s="20" t="s">
        <v>23</v>
      </c>
      <c r="D73" s="22">
        <v>22201</v>
      </c>
      <c r="E73" s="16" t="s">
        <v>35</v>
      </c>
      <c r="F73" s="17">
        <v>2448</v>
      </c>
      <c r="G73" s="17">
        <v>3</v>
      </c>
      <c r="H73" s="15" cm="1">
        <f t="array" ref="H73">_xlfn.IFS(G73=1,144,G73=2,244,G73&gt;=3,348,G73&lt;1,0)</f>
        <v>348</v>
      </c>
      <c r="I73" s="15">
        <f>ROUND(SUM(F73*CurrencyRates!$D$2,0,H73*CurrencyRates!$D$3*82%,0),0)</f>
        <v>3344</v>
      </c>
      <c r="L73" s="25"/>
    </row>
    <row r="74" spans="1:12" ht="19.899999999999999" customHeight="1">
      <c r="A74" s="14" t="s">
        <v>171</v>
      </c>
      <c r="B74" s="19" t="s">
        <v>172</v>
      </c>
      <c r="C74" s="20" t="s">
        <v>16</v>
      </c>
      <c r="D74" s="22">
        <v>27315</v>
      </c>
      <c r="E74" s="16" t="s">
        <v>35</v>
      </c>
      <c r="F74" s="17">
        <v>1109</v>
      </c>
      <c r="G74" s="17">
        <v>0</v>
      </c>
      <c r="H74" s="15" cm="1">
        <f t="array" ref="H74">_xlfn.IFS(G74=1,144,G74=2,244,G74&gt;=3,348,G74&lt;1,0)</f>
        <v>0</v>
      </c>
      <c r="I74" s="15">
        <f>ROUND(SUM(F74*CurrencyRates!$D$2,0,H74*CurrencyRates!$D$3*82%,0),0)</f>
        <v>1375</v>
      </c>
      <c r="L74" s="25"/>
    </row>
    <row r="75" spans="1:12" ht="19.899999999999999" customHeight="1">
      <c r="A75" s="14" t="s">
        <v>173</v>
      </c>
      <c r="B75" s="19" t="s">
        <v>174</v>
      </c>
      <c r="C75" s="20" t="s">
        <v>23</v>
      </c>
      <c r="D75" s="22">
        <v>17680</v>
      </c>
      <c r="E75" s="16" t="s">
        <v>56</v>
      </c>
      <c r="F75" s="17">
        <v>2938</v>
      </c>
      <c r="G75" s="17">
        <v>0</v>
      </c>
      <c r="H75" s="15" cm="1">
        <f t="array" ref="H75">_xlfn.IFS(G75=1,144,G75=2,244,G75&gt;=3,348,G75&lt;1,0)</f>
        <v>0</v>
      </c>
      <c r="I75" s="15">
        <f>ROUND(SUM(F75*CurrencyRates!$D$2,0,H75*CurrencyRates!$D$3*82%,0),0)</f>
        <v>3643</v>
      </c>
      <c r="L75" s="25"/>
    </row>
    <row r="76" spans="1:12" ht="19.899999999999999" customHeight="1">
      <c r="A76" s="14" t="s">
        <v>175</v>
      </c>
      <c r="B76" s="19" t="s">
        <v>176</v>
      </c>
      <c r="C76" s="20" t="s">
        <v>16</v>
      </c>
      <c r="D76" s="22">
        <v>26954</v>
      </c>
      <c r="E76" s="16" t="s">
        <v>17</v>
      </c>
      <c r="F76" s="17">
        <v>1838</v>
      </c>
      <c r="G76" s="17">
        <v>2</v>
      </c>
      <c r="H76" s="15" cm="1">
        <f t="array" ref="H76">_xlfn.IFS(G76=1,144,G76=2,244,G76&gt;=3,348,G76&lt;1,0)</f>
        <v>244</v>
      </c>
      <c r="I76" s="15">
        <f>ROUND(SUM(F76*CurrencyRates!$D$2,0,H76*CurrencyRates!$D$3*82%,0),0)</f>
        <v>2495</v>
      </c>
      <c r="L76" s="25"/>
    </row>
    <row r="77" spans="1:12" ht="19.899999999999999" customHeight="1">
      <c r="A77" s="14" t="s">
        <v>177</v>
      </c>
      <c r="B77" s="19" t="s">
        <v>178</v>
      </c>
      <c r="C77" s="20" t="s">
        <v>16</v>
      </c>
      <c r="D77" s="22">
        <v>24147</v>
      </c>
      <c r="E77" s="16" t="s">
        <v>30</v>
      </c>
      <c r="F77" s="17">
        <v>2987</v>
      </c>
      <c r="G77" s="17">
        <v>3</v>
      </c>
      <c r="H77" s="15" cm="1">
        <f t="array" ref="H77">_xlfn.IFS(G77=1,144,G77=2,244,G77&gt;=3,348,G77&lt;1,0)</f>
        <v>348</v>
      </c>
      <c r="I77" s="15">
        <f>ROUND(SUM(F77*CurrencyRates!$D$2,0,H77*CurrencyRates!$D$3*82%,0),0)</f>
        <v>4012</v>
      </c>
      <c r="L77" s="25"/>
    </row>
    <row r="78" spans="1:12" ht="19.899999999999999" customHeight="1">
      <c r="A78" s="14" t="s">
        <v>179</v>
      </c>
      <c r="B78" s="19" t="s">
        <v>180</v>
      </c>
      <c r="C78" s="20" t="s">
        <v>23</v>
      </c>
      <c r="D78" s="22">
        <v>27168</v>
      </c>
      <c r="E78" s="16" t="s">
        <v>27</v>
      </c>
      <c r="F78" s="17">
        <v>1165</v>
      </c>
      <c r="G78" s="17">
        <v>1</v>
      </c>
      <c r="H78" s="15" cm="1">
        <f t="array" ref="H78">_xlfn.IFS(G78=1,144,G78=2,244,G78&gt;=3,348,G78&lt;1,0)</f>
        <v>144</v>
      </c>
      <c r="I78" s="15">
        <f>ROUND(SUM(F78*CurrencyRates!$D$2,0,H78*CurrencyRates!$D$3*82%,0),0)</f>
        <v>1572</v>
      </c>
      <c r="L78" s="25"/>
    </row>
    <row r="79" spans="1:12" ht="19.899999999999999" customHeight="1">
      <c r="A79" s="14" t="s">
        <v>181</v>
      </c>
      <c r="B79" s="19" t="s">
        <v>182</v>
      </c>
      <c r="C79" s="20" t="s">
        <v>16</v>
      </c>
      <c r="D79" s="22">
        <v>26257</v>
      </c>
      <c r="E79" s="16" t="s">
        <v>53</v>
      </c>
      <c r="F79" s="17">
        <v>2214</v>
      </c>
      <c r="G79" s="17">
        <v>2</v>
      </c>
      <c r="H79" s="15" cm="1">
        <f t="array" ref="H79">_xlfn.IFS(G79=1,144,G79=2,244,G79&gt;=3,348,G79&lt;1,0)</f>
        <v>244</v>
      </c>
      <c r="I79" s="15">
        <f>ROUND(SUM(F79*CurrencyRates!$D$2,0,H79*CurrencyRates!$D$3*82%,0),0)</f>
        <v>2961</v>
      </c>
      <c r="L79" s="25"/>
    </row>
    <row r="80" spans="1:12" ht="19.899999999999999" customHeight="1">
      <c r="A80" s="14" t="s">
        <v>183</v>
      </c>
      <c r="B80" s="19" t="s">
        <v>184</v>
      </c>
      <c r="C80" s="20" t="s">
        <v>23</v>
      </c>
      <c r="D80" s="22">
        <v>22550</v>
      </c>
      <c r="E80" s="16" t="s">
        <v>53</v>
      </c>
      <c r="F80" s="17">
        <v>1697</v>
      </c>
      <c r="G80" s="17">
        <v>0</v>
      </c>
      <c r="H80" s="15" cm="1">
        <f t="array" ref="H80">_xlfn.IFS(G80=1,144,G80=2,244,G80&gt;=3,348,G80&lt;1,0)</f>
        <v>0</v>
      </c>
      <c r="I80" s="15">
        <f>ROUND(SUM(F80*CurrencyRates!$D$2,0,H80*CurrencyRates!$D$3*82%,0),0)</f>
        <v>2104</v>
      </c>
      <c r="L80" s="25"/>
    </row>
    <row r="81" spans="1:12" ht="19.899999999999999" customHeight="1">
      <c r="A81" s="14" t="s">
        <v>185</v>
      </c>
      <c r="B81" s="19" t="s">
        <v>186</v>
      </c>
      <c r="C81" s="20" t="s">
        <v>23</v>
      </c>
      <c r="D81" s="22">
        <v>27746</v>
      </c>
      <c r="E81" s="16" t="s">
        <v>50</v>
      </c>
      <c r="F81" s="17">
        <v>1507</v>
      </c>
      <c r="G81" s="17">
        <v>3</v>
      </c>
      <c r="H81" s="15" cm="1">
        <f t="array" ref="H81">_xlfn.IFS(G81=1,144,G81=2,244,G81&gt;=3,348,G81&lt;1,0)</f>
        <v>348</v>
      </c>
      <c r="I81" s="15">
        <f>ROUND(SUM(F81*CurrencyRates!$D$2,0,H81*CurrencyRates!$D$3*82%,0),0)</f>
        <v>2177</v>
      </c>
      <c r="L81" s="25"/>
    </row>
    <row r="82" spans="1:12" ht="19.899999999999999" customHeight="1">
      <c r="A82" s="14" t="s">
        <v>187</v>
      </c>
      <c r="B82" s="19" t="s">
        <v>71</v>
      </c>
      <c r="C82" s="20" t="s">
        <v>23</v>
      </c>
      <c r="D82" s="22">
        <v>26880</v>
      </c>
      <c r="E82" s="16" t="s">
        <v>42</v>
      </c>
      <c r="F82" s="17">
        <v>1639</v>
      </c>
      <c r="G82" s="17">
        <v>1</v>
      </c>
      <c r="H82" s="15" cm="1">
        <f t="array" ref="H82">_xlfn.IFS(G82=1,144,G82=2,244,G82&gt;=3,348,G82&lt;1,0)</f>
        <v>144</v>
      </c>
      <c r="I82" s="15">
        <f>ROUND(SUM(F82*CurrencyRates!$D$2,0,H82*CurrencyRates!$D$3*82%,0),0)</f>
        <v>2160</v>
      </c>
      <c r="L82" s="25"/>
    </row>
    <row r="83" spans="1:12" ht="19.899999999999999" customHeight="1">
      <c r="A83" s="14" t="s">
        <v>188</v>
      </c>
      <c r="B83" s="19" t="s">
        <v>189</v>
      </c>
      <c r="C83" s="20" t="s">
        <v>16</v>
      </c>
      <c r="D83" s="22">
        <v>18012</v>
      </c>
      <c r="E83" s="16" t="s">
        <v>30</v>
      </c>
      <c r="F83" s="17">
        <v>1948</v>
      </c>
      <c r="G83" s="17">
        <v>2</v>
      </c>
      <c r="H83" s="15" cm="1">
        <f t="array" ref="H83">_xlfn.IFS(G83=1,144,G83=2,244,G83&gt;=3,348,G83&lt;1,0)</f>
        <v>244</v>
      </c>
      <c r="I83" s="15">
        <f>ROUND(SUM(F83*CurrencyRates!$D$2,0,H83*CurrencyRates!$D$3*82%,0),0)</f>
        <v>2632</v>
      </c>
      <c r="L83" s="25"/>
    </row>
    <row r="84" spans="1:12" ht="19.899999999999999" customHeight="1">
      <c r="A84" s="14" t="s">
        <v>190</v>
      </c>
      <c r="B84" s="19" t="s">
        <v>191</v>
      </c>
      <c r="C84" s="20" t="s">
        <v>23</v>
      </c>
      <c r="D84" s="22">
        <v>27471</v>
      </c>
      <c r="E84" s="16" t="s">
        <v>27</v>
      </c>
      <c r="F84" s="17">
        <v>1536</v>
      </c>
      <c r="G84" s="17">
        <v>2</v>
      </c>
      <c r="H84" s="15" cm="1">
        <f t="array" ref="H84">_xlfn.IFS(G84=1,144,G84=2,244,G84&gt;=3,348,G84&lt;1,0)</f>
        <v>244</v>
      </c>
      <c r="I84" s="15">
        <f>ROUND(SUM(F84*CurrencyRates!$D$2,0,H84*CurrencyRates!$D$3*82%,0),0)</f>
        <v>2121</v>
      </c>
      <c r="L84" s="25"/>
    </row>
    <row r="85" spans="1:12" ht="19.899999999999999" customHeight="1">
      <c r="A85" s="14" t="s">
        <v>192</v>
      </c>
      <c r="B85" s="19" t="s">
        <v>193</v>
      </c>
      <c r="C85" s="20" t="s">
        <v>23</v>
      </c>
      <c r="D85" s="22">
        <v>25795</v>
      </c>
      <c r="E85" s="16" t="s">
        <v>30</v>
      </c>
      <c r="F85" s="17">
        <v>1327</v>
      </c>
      <c r="G85" s="17">
        <v>0</v>
      </c>
      <c r="H85" s="15" cm="1">
        <f t="array" ref="H85">_xlfn.IFS(G85=1,144,G85=2,244,G85&gt;=3,348,G85&lt;1,0)</f>
        <v>0</v>
      </c>
      <c r="I85" s="15">
        <f>ROUND(SUM(F85*CurrencyRates!$D$2,0,H85*CurrencyRates!$D$3*82%,0),0)</f>
        <v>1645</v>
      </c>
      <c r="L85" s="25"/>
    </row>
    <row r="86" spans="1:12" ht="19.899999999999999" customHeight="1">
      <c r="A86" s="14" t="s">
        <v>194</v>
      </c>
      <c r="B86" s="19" t="s">
        <v>195</v>
      </c>
      <c r="C86" s="20" t="s">
        <v>23</v>
      </c>
      <c r="D86" s="22">
        <v>24325</v>
      </c>
      <c r="E86" s="16" t="s">
        <v>24</v>
      </c>
      <c r="F86" s="17">
        <v>2546</v>
      </c>
      <c r="G86" s="17">
        <v>1</v>
      </c>
      <c r="H86" s="15" cm="1">
        <f t="array" ref="H86">_xlfn.IFS(G86=1,144,G86=2,244,G86&gt;=3,348,G86&lt;1,0)</f>
        <v>144</v>
      </c>
      <c r="I86" s="15">
        <f>ROUND(SUM(F86*CurrencyRates!$D$2,0,H86*CurrencyRates!$D$3*82%,0),0)</f>
        <v>3285</v>
      </c>
      <c r="L86" s="25"/>
    </row>
    <row r="87" spans="1:12" ht="19.899999999999999" customHeight="1">
      <c r="A87" s="14" t="s">
        <v>196</v>
      </c>
      <c r="B87" s="19" t="s">
        <v>197</v>
      </c>
      <c r="C87" s="20" t="s">
        <v>23</v>
      </c>
      <c r="D87" s="22">
        <v>23032</v>
      </c>
      <c r="E87" s="16" t="s">
        <v>30</v>
      </c>
      <c r="F87" s="17">
        <v>1019</v>
      </c>
      <c r="G87" s="17">
        <v>1</v>
      </c>
      <c r="H87" s="15" cm="1">
        <f t="array" ref="H87">_xlfn.IFS(G87=1,144,G87=2,244,G87&gt;=3,348,G87&lt;1,0)</f>
        <v>144</v>
      </c>
      <c r="I87" s="15">
        <f>ROUND(SUM(F87*CurrencyRates!$D$2,0,H87*CurrencyRates!$D$3*82%,0),0)</f>
        <v>1391</v>
      </c>
      <c r="L87" s="25"/>
    </row>
    <row r="88" spans="1:12" ht="19.899999999999999" customHeight="1">
      <c r="A88" s="14" t="s">
        <v>198</v>
      </c>
      <c r="B88" s="19" t="s">
        <v>199</v>
      </c>
      <c r="C88" s="20" t="s">
        <v>23</v>
      </c>
      <c r="D88" s="22">
        <v>23578</v>
      </c>
      <c r="E88" s="16" t="s">
        <v>56</v>
      </c>
      <c r="F88" s="17">
        <v>2064</v>
      </c>
      <c r="G88" s="17">
        <v>4</v>
      </c>
      <c r="H88" s="15" cm="1">
        <f t="array" ref="H88">_xlfn.IFS(G88=1,144,G88=2,244,G88&gt;=3,348,G88&lt;1,0)</f>
        <v>348</v>
      </c>
      <c r="I88" s="15">
        <f>ROUND(SUM(F88*CurrencyRates!$D$2,0,H88*CurrencyRates!$D$3*82%,0),0)</f>
        <v>2868</v>
      </c>
      <c r="L88" s="25"/>
    </row>
    <row r="89" spans="1:12" ht="19.899999999999999" customHeight="1">
      <c r="A89" s="14" t="s">
        <v>200</v>
      </c>
      <c r="B89" s="19" t="s">
        <v>201</v>
      </c>
      <c r="C89" s="20" t="s">
        <v>23</v>
      </c>
      <c r="D89" s="22">
        <v>21267</v>
      </c>
      <c r="E89" s="16" t="s">
        <v>53</v>
      </c>
      <c r="F89" s="17">
        <v>2038</v>
      </c>
      <c r="G89" s="17">
        <v>2</v>
      </c>
      <c r="H89" s="15" cm="1">
        <f t="array" ref="H89">_xlfn.IFS(G89=1,144,G89=2,244,G89&gt;=3,348,G89&lt;1,0)</f>
        <v>244</v>
      </c>
      <c r="I89" s="15">
        <f>ROUND(SUM(F89*CurrencyRates!$D$2,0,H89*CurrencyRates!$D$3*82%,0),0)</f>
        <v>2743</v>
      </c>
      <c r="L89" s="25"/>
    </row>
    <row r="90" spans="1:12" ht="19.899999999999999" customHeight="1">
      <c r="A90" s="14" t="s">
        <v>202</v>
      </c>
      <c r="B90" s="19" t="s">
        <v>203</v>
      </c>
      <c r="C90" s="20" t="s">
        <v>16</v>
      </c>
      <c r="D90" s="22">
        <v>24392</v>
      </c>
      <c r="E90" s="16" t="s">
        <v>17</v>
      </c>
      <c r="F90" s="17">
        <v>2918</v>
      </c>
      <c r="G90" s="17">
        <v>1</v>
      </c>
      <c r="H90" s="15" cm="1">
        <f t="array" ref="H90">_xlfn.IFS(G90=1,144,G90=2,244,G90&gt;=3,348,G90&lt;1,0)</f>
        <v>144</v>
      </c>
      <c r="I90" s="15">
        <f>ROUND(SUM(F90*CurrencyRates!$D$2,0,H90*CurrencyRates!$D$3*82%,0),0)</f>
        <v>3746</v>
      </c>
      <c r="L90" s="25"/>
    </row>
    <row r="91" spans="1:12" ht="19.899999999999999" customHeight="1">
      <c r="A91" s="14" t="s">
        <v>204</v>
      </c>
      <c r="B91" s="19" t="s">
        <v>205</v>
      </c>
      <c r="C91" s="20" t="s">
        <v>23</v>
      </c>
      <c r="D91" s="22">
        <v>19912</v>
      </c>
      <c r="E91" s="16" t="s">
        <v>56</v>
      </c>
      <c r="F91" s="17">
        <v>2323</v>
      </c>
      <c r="G91" s="17">
        <v>0</v>
      </c>
      <c r="H91" s="15" cm="1">
        <f t="array" ref="H91">_xlfn.IFS(G91=1,144,G91=2,244,G91&gt;=3,348,G91&lt;1,0)</f>
        <v>0</v>
      </c>
      <c r="I91" s="15">
        <f>ROUND(SUM(F91*CurrencyRates!$D$2,0,H91*CurrencyRates!$D$3*82%,0),0)</f>
        <v>2881</v>
      </c>
      <c r="L91" s="25"/>
    </row>
    <row r="92" spans="1:12" ht="19.899999999999999" customHeight="1">
      <c r="A92" s="14" t="s">
        <v>206</v>
      </c>
      <c r="B92" s="19" t="s">
        <v>207</v>
      </c>
      <c r="C92" s="20" t="s">
        <v>16</v>
      </c>
      <c r="D92" s="22">
        <v>23718</v>
      </c>
      <c r="E92" s="16" t="s">
        <v>56</v>
      </c>
      <c r="F92" s="17">
        <v>2060</v>
      </c>
      <c r="G92" s="17">
        <v>4</v>
      </c>
      <c r="H92" s="15" cm="1">
        <f t="array" ref="H92">_xlfn.IFS(G92=1,144,G92=2,244,G92&gt;=3,348,G92&lt;1,0)</f>
        <v>348</v>
      </c>
      <c r="I92" s="15">
        <f>ROUND(SUM(F92*CurrencyRates!$D$2,0,H92*CurrencyRates!$D$3*82%,0),0)</f>
        <v>2863</v>
      </c>
      <c r="L92" s="25"/>
    </row>
    <row r="93" spans="1:12" ht="19.899999999999999" customHeight="1">
      <c r="A93" s="14" t="s">
        <v>208</v>
      </c>
      <c r="B93" s="19" t="s">
        <v>209</v>
      </c>
      <c r="C93" s="20" t="s">
        <v>23</v>
      </c>
      <c r="D93" s="22">
        <v>24754</v>
      </c>
      <c r="E93" s="16" t="s">
        <v>35</v>
      </c>
      <c r="F93" s="17">
        <v>2682</v>
      </c>
      <c r="G93" s="17">
        <v>2</v>
      </c>
      <c r="H93" s="15" cm="1">
        <f t="array" ref="H93">_xlfn.IFS(G93=1,144,G93=2,244,G93&gt;=3,348,G93&lt;1,0)</f>
        <v>244</v>
      </c>
      <c r="I93" s="15">
        <f>ROUND(SUM(F93*CurrencyRates!$D$2,0,H93*CurrencyRates!$D$3*82%,0),0)</f>
        <v>3542</v>
      </c>
      <c r="L93" s="25"/>
    </row>
    <row r="94" spans="1:12" ht="19.899999999999999" customHeight="1">
      <c r="A94" s="14" t="s">
        <v>210</v>
      </c>
      <c r="B94" s="19" t="s">
        <v>211</v>
      </c>
      <c r="C94" s="20" t="s">
        <v>16</v>
      </c>
      <c r="D94" s="22">
        <v>23252</v>
      </c>
      <c r="E94" s="16" t="s">
        <v>27</v>
      </c>
      <c r="F94" s="17">
        <v>2989</v>
      </c>
      <c r="G94" s="17">
        <v>2</v>
      </c>
      <c r="H94" s="15" cm="1">
        <f t="array" ref="H94">_xlfn.IFS(G94=1,144,G94=2,244,G94&gt;=3,348,G94&lt;1,0)</f>
        <v>244</v>
      </c>
      <c r="I94" s="15">
        <f>ROUND(SUM(F94*CurrencyRates!$D$2,0,H94*CurrencyRates!$D$3*82%,0),0)</f>
        <v>3922</v>
      </c>
      <c r="L94" s="25"/>
    </row>
    <row r="95" spans="1:12" ht="19.899999999999999" customHeight="1">
      <c r="A95" s="14" t="s">
        <v>212</v>
      </c>
      <c r="B95" s="19" t="s">
        <v>213</v>
      </c>
      <c r="C95" s="20" t="s">
        <v>23</v>
      </c>
      <c r="D95" s="22">
        <v>22085</v>
      </c>
      <c r="E95" s="16" t="s">
        <v>24</v>
      </c>
      <c r="F95" s="17">
        <v>2888</v>
      </c>
      <c r="G95" s="17">
        <v>0</v>
      </c>
      <c r="H95" s="15" cm="1">
        <f t="array" ref="H95">_xlfn.IFS(G95=1,144,G95=2,244,G95&gt;=3,348,G95&lt;1,0)</f>
        <v>0</v>
      </c>
      <c r="I95" s="15">
        <f>ROUND(SUM(F95*CurrencyRates!$D$2,0,H95*CurrencyRates!$D$3*82%,0),0)</f>
        <v>3581</v>
      </c>
      <c r="L95" s="25"/>
    </row>
    <row r="96" spans="1:12" ht="19.899999999999999" customHeight="1">
      <c r="A96" s="14" t="s">
        <v>214</v>
      </c>
      <c r="B96" s="19" t="s">
        <v>215</v>
      </c>
      <c r="C96" s="20" t="s">
        <v>23</v>
      </c>
      <c r="D96" s="22">
        <v>18567</v>
      </c>
      <c r="E96" s="16" t="s">
        <v>42</v>
      </c>
      <c r="F96" s="17">
        <v>2971</v>
      </c>
      <c r="G96" s="17">
        <v>4</v>
      </c>
      <c r="H96" s="15" cm="1">
        <f t="array" ref="H96">_xlfn.IFS(G96=1,144,G96=2,244,G96&gt;=3,348,G96&lt;1,0)</f>
        <v>348</v>
      </c>
      <c r="I96" s="15">
        <f>ROUND(SUM(F96*CurrencyRates!$D$2,0,H96*CurrencyRates!$D$3*82%,0),0)</f>
        <v>3992</v>
      </c>
      <c r="L96" s="25"/>
    </row>
    <row r="97" spans="1:12" ht="19.899999999999999" customHeight="1">
      <c r="A97" s="14" t="s">
        <v>216</v>
      </c>
      <c r="B97" s="19" t="s">
        <v>217</v>
      </c>
      <c r="C97" s="20" t="s">
        <v>16</v>
      </c>
      <c r="D97" s="22">
        <v>20346</v>
      </c>
      <c r="E97" s="16" t="s">
        <v>67</v>
      </c>
      <c r="F97" s="17">
        <v>1080</v>
      </c>
      <c r="G97" s="17">
        <v>1</v>
      </c>
      <c r="H97" s="15" cm="1">
        <f t="array" ref="H97">_xlfn.IFS(G97=1,144,G97=2,244,G97&gt;=3,348,G97&lt;1,0)</f>
        <v>144</v>
      </c>
      <c r="I97" s="15">
        <f>ROUND(SUM(F97*CurrencyRates!$D$2,0,H97*CurrencyRates!$D$3*82%,0),0)</f>
        <v>1467</v>
      </c>
      <c r="L97" s="25"/>
    </row>
    <row r="98" spans="1:12" ht="19.899999999999999" customHeight="1">
      <c r="A98" s="14" t="s">
        <v>218</v>
      </c>
      <c r="B98" s="19" t="s">
        <v>219</v>
      </c>
      <c r="C98" s="20" t="s">
        <v>23</v>
      </c>
      <c r="D98" s="22">
        <v>27610</v>
      </c>
      <c r="E98" s="16" t="s">
        <v>67</v>
      </c>
      <c r="F98" s="17">
        <v>2758</v>
      </c>
      <c r="G98" s="17">
        <v>1</v>
      </c>
      <c r="H98" s="15" cm="1">
        <f t="array" ref="H98">_xlfn.IFS(G98=1,144,G98=2,244,G98&gt;=3,348,G98&lt;1,0)</f>
        <v>144</v>
      </c>
      <c r="I98" s="15">
        <f>ROUND(SUM(F98*CurrencyRates!$D$2,0,H98*CurrencyRates!$D$3*82%,0),0)</f>
        <v>3547</v>
      </c>
      <c r="L98" s="25"/>
    </row>
    <row r="99" spans="1:12" ht="19.899999999999999" customHeight="1">
      <c r="A99" s="14" t="s">
        <v>220</v>
      </c>
      <c r="B99" s="19" t="s">
        <v>221</v>
      </c>
      <c r="C99" s="20" t="s">
        <v>16</v>
      </c>
      <c r="D99" s="22">
        <v>20071</v>
      </c>
      <c r="E99" s="16" t="s">
        <v>35</v>
      </c>
      <c r="F99" s="17">
        <v>1058</v>
      </c>
      <c r="G99" s="17">
        <v>0</v>
      </c>
      <c r="H99" s="15" cm="1">
        <f t="array" ref="H99">_xlfn.IFS(G99=1,144,G99=2,244,G99&gt;=3,348,G99&lt;1,0)</f>
        <v>0</v>
      </c>
      <c r="I99" s="15">
        <f>ROUND(SUM(F99*CurrencyRates!$D$2,0,H99*CurrencyRates!$D$3*82%,0),0)</f>
        <v>1312</v>
      </c>
      <c r="L99" s="25"/>
    </row>
    <row r="100" spans="1:12" ht="19.899999999999999" customHeight="1">
      <c r="A100" s="14" t="s">
        <v>222</v>
      </c>
      <c r="B100" s="19" t="s">
        <v>223</v>
      </c>
      <c r="C100" s="20" t="s">
        <v>16</v>
      </c>
      <c r="D100" s="22">
        <v>22643</v>
      </c>
      <c r="E100" s="16" t="s">
        <v>42</v>
      </c>
      <c r="F100" s="17">
        <v>2161</v>
      </c>
      <c r="G100" s="17">
        <v>4</v>
      </c>
      <c r="H100" s="15" cm="1">
        <f t="array" ref="H100">_xlfn.IFS(G100=1,144,G100=2,244,G100&gt;=3,348,G100&lt;1,0)</f>
        <v>348</v>
      </c>
      <c r="I100" s="15">
        <f>ROUND(SUM(F100*CurrencyRates!$D$2,0,H100*CurrencyRates!$D$3*82%,0),0)</f>
        <v>2988</v>
      </c>
      <c r="L100" s="25"/>
    </row>
    <row r="101" spans="1:12" ht="19.899999999999999" customHeight="1">
      <c r="A101" s="14" t="s">
        <v>224</v>
      </c>
      <c r="B101" s="19" t="s">
        <v>95</v>
      </c>
      <c r="C101" s="20" t="s">
        <v>23</v>
      </c>
      <c r="D101" s="22">
        <v>26253</v>
      </c>
      <c r="E101" s="16" t="s">
        <v>56</v>
      </c>
      <c r="F101" s="17">
        <v>2685</v>
      </c>
      <c r="G101" s="17">
        <v>4</v>
      </c>
      <c r="H101" s="15" cm="1">
        <f t="array" ref="H101">_xlfn.IFS(G101=1,144,G101=2,244,G101&gt;=3,348,G101&lt;1,0)</f>
        <v>348</v>
      </c>
      <c r="I101" s="15">
        <f>ROUND(SUM(F101*CurrencyRates!$D$2,0,H101*CurrencyRates!$D$3*82%,0),0)</f>
        <v>3638</v>
      </c>
      <c r="L101" s="25"/>
    </row>
    <row r="102" spans="1:12" ht="19.899999999999999" customHeight="1">
      <c r="L102" s="25"/>
    </row>
    <row r="103" spans="1:12" ht="19.899999999999999" customHeight="1">
      <c r="L103" s="25"/>
    </row>
    <row r="104" spans="1:12" ht="19.899999999999999" customHeight="1">
      <c r="L104" s="25"/>
    </row>
    <row r="105" spans="1:12" ht="19.899999999999999" customHeight="1">
      <c r="L105" s="25"/>
    </row>
    <row r="106" spans="1:12" ht="19.899999999999999" customHeight="1">
      <c r="L106" s="25"/>
    </row>
    <row r="107" spans="1:12" ht="19.899999999999999" customHeight="1">
      <c r="L107" s="25"/>
    </row>
    <row r="108" spans="1:12" ht="19.899999999999999" customHeight="1">
      <c r="L108" s="25"/>
    </row>
    <row r="109" spans="1:12" ht="19.899999999999999" customHeight="1">
      <c r="L109" s="25"/>
    </row>
    <row r="110" spans="1:12" ht="19.899999999999999" customHeight="1">
      <c r="L110" s="25"/>
    </row>
    <row r="111" spans="1:12" ht="19.899999999999999" customHeight="1">
      <c r="L111" s="25"/>
    </row>
    <row r="112" spans="1:12" ht="19.899999999999999" customHeight="1">
      <c r="L112" s="25"/>
    </row>
    <row r="113" spans="12:12" ht="19.899999999999999" customHeight="1">
      <c r="L113" s="25"/>
    </row>
    <row r="114" spans="12:12" ht="19.899999999999999" customHeight="1">
      <c r="L114" s="25"/>
    </row>
    <row r="115" spans="12:12" ht="19.899999999999999" customHeight="1">
      <c r="L115" s="25"/>
    </row>
    <row r="116" spans="12:12" ht="19.899999999999999" customHeight="1">
      <c r="L116" s="25"/>
    </row>
    <row r="117" spans="12:12" ht="19.899999999999999" customHeight="1">
      <c r="L117" s="25"/>
    </row>
    <row r="118" spans="12:12" ht="19.899999999999999" customHeight="1">
      <c r="L118" s="25"/>
    </row>
    <row r="119" spans="12:12" ht="19.899999999999999" customHeight="1">
      <c r="L119" s="25"/>
    </row>
    <row r="120" spans="12:12" ht="19.899999999999999" customHeight="1">
      <c r="L120" s="25"/>
    </row>
    <row r="121" spans="12:12" ht="19.899999999999999" customHeight="1">
      <c r="L121" s="25"/>
    </row>
    <row r="122" spans="12:12" ht="19.899999999999999" customHeight="1">
      <c r="L122" s="25"/>
    </row>
    <row r="123" spans="12:12" ht="19.899999999999999" customHeight="1">
      <c r="L123" s="25"/>
    </row>
    <row r="124" spans="12:12" ht="19.899999999999999" customHeight="1">
      <c r="L124" s="25"/>
    </row>
    <row r="125" spans="12:12" ht="19.899999999999999" customHeight="1">
      <c r="L125" s="25"/>
    </row>
    <row r="126" spans="12:12" ht="19.899999999999999" customHeight="1">
      <c r="L126" s="25"/>
    </row>
    <row r="127" spans="12:12" ht="19.899999999999999" customHeight="1">
      <c r="L127" s="25"/>
    </row>
    <row r="128" spans="12:12" ht="19.899999999999999" customHeight="1">
      <c r="L128" s="25"/>
    </row>
    <row r="129" spans="12:12" ht="19.899999999999999" customHeight="1">
      <c r="L129" s="25"/>
    </row>
    <row r="130" spans="12:12" ht="19.899999999999999" customHeight="1">
      <c r="L130" s="25"/>
    </row>
    <row r="131" spans="12:12" ht="19.899999999999999" customHeight="1">
      <c r="L131" s="25"/>
    </row>
    <row r="132" spans="12:12" ht="19.899999999999999" customHeight="1">
      <c r="L132" s="25"/>
    </row>
    <row r="133" spans="12:12" ht="19.899999999999999" customHeight="1">
      <c r="L133" s="25"/>
    </row>
    <row r="134" spans="12:12" ht="19.899999999999999" customHeight="1">
      <c r="L134" s="25"/>
    </row>
    <row r="135" spans="12:12" ht="19.899999999999999" customHeight="1">
      <c r="L135" s="25"/>
    </row>
    <row r="136" spans="12:12" ht="19.899999999999999" customHeight="1">
      <c r="L136" s="25"/>
    </row>
    <row r="137" spans="12:12" ht="19.899999999999999" customHeight="1">
      <c r="L137" s="25"/>
    </row>
    <row r="138" spans="12:12" ht="19.899999999999999" customHeight="1">
      <c r="L138" s="25"/>
    </row>
    <row r="139" spans="12:12" ht="19.899999999999999" customHeight="1">
      <c r="L139" s="25"/>
    </row>
    <row r="140" spans="12:12" ht="19.899999999999999" customHeight="1">
      <c r="L140" s="25"/>
    </row>
    <row r="141" spans="12:12" ht="19.899999999999999" customHeight="1">
      <c r="L141" s="25"/>
    </row>
    <row r="142" spans="12:12" ht="19.899999999999999" customHeight="1">
      <c r="L142" s="25"/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showGridLines="0" zoomScale="70" zoomScaleNormal="70" workbookViewId="0">
      <selection activeCell="B4" sqref="B4"/>
    </sheetView>
  </sheetViews>
  <sheetFormatPr defaultColWidth="8.7109375" defaultRowHeight="19.899999999999999" customHeight="1"/>
  <cols>
    <col min="1" max="1" width="24.7109375" style="8" customWidth="1"/>
    <col min="2" max="2" width="20.28515625" style="8" customWidth="1"/>
    <col min="3" max="3" width="19.7109375" style="8" customWidth="1"/>
    <col min="4" max="4" width="19.28515625" style="8" customWidth="1"/>
    <col min="5" max="5" width="11.7109375" style="8" bestFit="1" customWidth="1"/>
    <col min="6" max="16" width="11.140625" style="8" bestFit="1" customWidth="1"/>
    <col min="17" max="17" width="8.7109375" style="8" bestFit="1" customWidth="1"/>
    <col min="18" max="18" width="9.5703125" style="8" bestFit="1" customWidth="1"/>
    <col min="19" max="49" width="10.42578125" style="8" bestFit="1" customWidth="1"/>
    <col min="50" max="50" width="8.140625" style="8" bestFit="1" customWidth="1"/>
    <col min="51" max="78" width="11.28515625" style="8" bestFit="1" customWidth="1"/>
    <col min="79" max="79" width="9" style="8" bestFit="1" customWidth="1"/>
    <col min="80" max="108" width="11.28515625" style="8" bestFit="1" customWidth="1"/>
    <col min="109" max="109" width="8.7109375" style="8" bestFit="1" customWidth="1"/>
    <col min="110" max="110" width="9.5703125" style="8" bestFit="1" customWidth="1"/>
    <col min="111" max="140" width="11.140625" style="8" bestFit="1" customWidth="1"/>
    <col min="141" max="141" width="8.7109375" style="8" bestFit="1" customWidth="1"/>
    <col min="142" max="171" width="11.5703125" style="8" bestFit="1" customWidth="1"/>
    <col min="172" max="172" width="9.140625" style="8" bestFit="1" customWidth="1"/>
    <col min="173" max="203" width="11.28515625" style="8" bestFit="1" customWidth="1"/>
    <col min="204" max="204" width="8.85546875" style="8" bestFit="1" customWidth="1"/>
    <col min="205" max="205" width="9.5703125" style="8" bestFit="1" customWidth="1"/>
    <col min="206" max="206" width="9.7109375" style="8" bestFit="1" customWidth="1"/>
    <col min="207" max="235" width="11" style="8" bestFit="1" customWidth="1"/>
    <col min="236" max="236" width="8.5703125" style="8" bestFit="1" customWidth="1"/>
    <col min="237" max="259" width="11.28515625" style="8" bestFit="1" customWidth="1"/>
    <col min="260" max="260" width="8.7109375" style="8" bestFit="1" customWidth="1"/>
    <col min="261" max="291" width="11.7109375" style="8" bestFit="1" customWidth="1"/>
    <col min="292" max="292" width="9.28515625" style="8" bestFit="1" customWidth="1"/>
    <col min="293" max="293" width="9.5703125" style="8" bestFit="1" customWidth="1"/>
    <col min="294" max="314" width="11.28515625" style="8" bestFit="1" customWidth="1"/>
    <col min="315" max="315" width="8.7109375" style="8" bestFit="1" customWidth="1"/>
    <col min="316" max="316" width="9.5703125" style="8" bestFit="1" customWidth="1"/>
    <col min="317" max="317" width="9.7109375" style="8" bestFit="1" customWidth="1"/>
    <col min="318" max="318" width="11" style="8" bestFit="1" customWidth="1"/>
    <col min="319" max="16384" width="8.7109375" style="8"/>
  </cols>
  <sheetData>
    <row r="1" spans="1:4" ht="19.899999999999999" customHeight="1">
      <c r="A1" s="33" t="s">
        <v>247</v>
      </c>
      <c r="B1" s="36" t="s">
        <v>252</v>
      </c>
      <c r="C1" s="34" t="s">
        <v>253</v>
      </c>
      <c r="D1" s="35" t="s">
        <v>251</v>
      </c>
    </row>
    <row r="2" spans="1:4" ht="19.899999999999999" customHeight="1" thickBot="1">
      <c r="A2" s="49" t="s">
        <v>248</v>
      </c>
      <c r="B2" s="37">
        <v>1</v>
      </c>
      <c r="C2" s="15">
        <v>1.1499999999999999</v>
      </c>
      <c r="D2" s="38">
        <v>1.24</v>
      </c>
    </row>
    <row r="3" spans="1:4" ht="19.899999999999999" customHeight="1" thickBot="1">
      <c r="A3" s="50" t="s">
        <v>249</v>
      </c>
      <c r="B3" s="39">
        <v>0.86</v>
      </c>
      <c r="C3" s="19">
        <v>1</v>
      </c>
      <c r="D3" s="40">
        <v>1.08</v>
      </c>
    </row>
    <row r="4" spans="1:4" ht="19.899999999999999" customHeight="1" thickBot="1">
      <c r="A4" s="51" t="s">
        <v>250</v>
      </c>
      <c r="B4" s="41">
        <v>0.8</v>
      </c>
      <c r="C4" s="42">
        <v>0.92</v>
      </c>
      <c r="D4" s="43">
        <v>1</v>
      </c>
    </row>
    <row r="5" spans="1:4" ht="19.899999999999999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2023-05-22T22:51:21Z</dcterms:modified>
</cp:coreProperties>
</file>