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Chydy\Downloads\"/>
    </mc:Choice>
  </mc:AlternateContent>
  <xr:revisionPtr revIDLastSave="0" documentId="13_ncr:1_{414D1888-F359-429C-BA4A-7231B86FB396}" xr6:coauthVersionLast="47" xr6:coauthVersionMax="47" xr10:uidLastSave="{00000000-0000-0000-0000-000000000000}"/>
  <bookViews>
    <workbookView xWindow="-110" yWindow="-110" windowWidth="19420" windowHeight="10300" tabRatio="658" activeTab="1" xr2:uid="{00000000-000D-0000-FFFF-FFFF00000000}"/>
  </bookViews>
  <sheets>
    <sheet name="Challence#16Cover" sheetId="1" r:id="rId1"/>
    <sheet name="Challenge#16Data" sheetId="2" r:id="rId2"/>
    <sheet name="CurrencyRates" sheetId="5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35" i="2" l="1"/>
  <c r="L40" i="2"/>
  <c r="L41" i="2"/>
  <c r="L39" i="2"/>
  <c r="H2" i="2" a="1"/>
  <c r="H2" i="2" s="1"/>
  <c r="I2" i="2" s="1"/>
  <c r="H3" i="2" a="1"/>
  <c r="H3" i="2" s="1"/>
  <c r="I3" i="2" s="1"/>
  <c r="H4" i="2" a="1"/>
  <c r="H4" i="2" s="1"/>
  <c r="I4" i="2" s="1"/>
  <c r="H5" i="2" a="1"/>
  <c r="H5" i="2" s="1"/>
  <c r="I5" i="2" s="1"/>
  <c r="H6" i="2" a="1"/>
  <c r="H6" i="2" s="1"/>
  <c r="I6" i="2" s="1"/>
  <c r="H7" i="2" a="1"/>
  <c r="H7" i="2" s="1"/>
  <c r="I7" i="2" s="1"/>
  <c r="H8" i="2" a="1"/>
  <c r="H8" i="2" s="1"/>
  <c r="I8" i="2" s="1"/>
  <c r="H9" i="2" a="1"/>
  <c r="H9" i="2" s="1"/>
  <c r="I9" i="2" s="1"/>
  <c r="H10" i="2" a="1"/>
  <c r="H10" i="2" s="1"/>
  <c r="I10" i="2" s="1"/>
  <c r="H11" i="2" a="1"/>
  <c r="H11" i="2" s="1"/>
  <c r="I11" i="2" s="1"/>
  <c r="H12" i="2" a="1"/>
  <c r="H12" i="2" s="1"/>
  <c r="I12" i="2" s="1"/>
  <c r="H13" i="2" a="1"/>
  <c r="H13" i="2" s="1"/>
  <c r="I13" i="2" s="1"/>
  <c r="H14" i="2" a="1"/>
  <c r="H14" i="2" s="1"/>
  <c r="I14" i="2" s="1"/>
  <c r="H15" i="2" a="1"/>
  <c r="H15" i="2" s="1"/>
  <c r="I15" i="2" s="1"/>
  <c r="H16" i="2" a="1"/>
  <c r="H16" i="2" s="1"/>
  <c r="I16" i="2" s="1"/>
  <c r="H17" i="2" a="1"/>
  <c r="H17" i="2" s="1"/>
  <c r="I17" i="2" s="1"/>
  <c r="H18" i="2" a="1"/>
  <c r="H18" i="2" s="1"/>
  <c r="I18" i="2" s="1"/>
  <c r="H19" i="2" a="1"/>
  <c r="H19" i="2" s="1"/>
  <c r="I19" i="2" s="1"/>
  <c r="H20" i="2" a="1"/>
  <c r="H20" i="2" s="1"/>
  <c r="I20" i="2" s="1"/>
  <c r="H21" i="2" a="1"/>
  <c r="H21" i="2" s="1"/>
  <c r="I21" i="2" s="1"/>
  <c r="H22" i="2" a="1"/>
  <c r="H22" i="2" s="1"/>
  <c r="I22" i="2" s="1"/>
  <c r="H23" i="2" a="1"/>
  <c r="H23" i="2" s="1"/>
  <c r="I23" i="2" s="1"/>
  <c r="H24" i="2" a="1"/>
  <c r="H24" i="2" s="1"/>
  <c r="I24" i="2" s="1"/>
  <c r="H25" i="2" a="1"/>
  <c r="H25" i="2" s="1"/>
  <c r="I25" i="2" s="1"/>
  <c r="H26" i="2" a="1"/>
  <c r="H26" i="2" s="1"/>
  <c r="I26" i="2" s="1"/>
  <c r="H27" i="2" a="1"/>
  <c r="H27" i="2" s="1"/>
  <c r="I27" i="2" s="1"/>
  <c r="H28" i="2" a="1"/>
  <c r="H28" i="2" s="1"/>
  <c r="I28" i="2" s="1"/>
  <c r="H29" i="2" a="1"/>
  <c r="H29" i="2" s="1"/>
  <c r="I29" i="2" s="1"/>
  <c r="H30" i="2" a="1"/>
  <c r="H30" i="2" s="1"/>
  <c r="I30" i="2" s="1"/>
  <c r="H31" i="2" a="1"/>
  <c r="H31" i="2" s="1"/>
  <c r="I31" i="2" s="1"/>
  <c r="H32" i="2" a="1"/>
  <c r="H32" i="2" s="1"/>
  <c r="I32" i="2" s="1"/>
  <c r="H33" i="2" a="1"/>
  <c r="H33" i="2" s="1"/>
  <c r="I33" i="2" s="1"/>
  <c r="H34" i="2" a="1"/>
  <c r="H34" i="2" s="1"/>
  <c r="I34" i="2" s="1"/>
  <c r="H35" i="2" a="1"/>
  <c r="H35" i="2" s="1"/>
  <c r="I35" i="2" s="1"/>
  <c r="H36" i="2" a="1"/>
  <c r="H36" i="2" s="1"/>
  <c r="I36" i="2" s="1"/>
  <c r="H37" i="2" a="1"/>
  <c r="H37" i="2" s="1"/>
  <c r="I37" i="2" s="1"/>
  <c r="H38" i="2" a="1"/>
  <c r="H38" i="2" s="1"/>
  <c r="I38" i="2" s="1"/>
  <c r="H39" i="2" a="1"/>
  <c r="H39" i="2" s="1"/>
  <c r="I39" i="2" s="1"/>
  <c r="H40" i="2" a="1"/>
  <c r="H40" i="2" s="1"/>
  <c r="I40" i="2" s="1"/>
  <c r="H41" i="2" a="1"/>
  <c r="H41" i="2" s="1"/>
  <c r="I41" i="2" s="1"/>
  <c r="H42" i="2" a="1"/>
  <c r="H42" i="2" s="1"/>
  <c r="I42" i="2" s="1"/>
  <c r="H43" i="2" a="1"/>
  <c r="H43" i="2" s="1"/>
  <c r="I43" i="2" s="1"/>
  <c r="H44" i="2" a="1"/>
  <c r="H44" i="2" s="1"/>
  <c r="I44" i="2" s="1"/>
  <c r="H45" i="2" a="1"/>
  <c r="H45" i="2" s="1"/>
  <c r="I45" i="2" s="1"/>
  <c r="H46" i="2" a="1"/>
  <c r="H46" i="2" s="1"/>
  <c r="I46" i="2" s="1"/>
  <c r="H47" i="2" a="1"/>
  <c r="H47" i="2" s="1"/>
  <c r="I47" i="2" s="1"/>
  <c r="H48" i="2" a="1"/>
  <c r="H48" i="2" s="1"/>
  <c r="I48" i="2" s="1"/>
  <c r="H49" i="2" a="1"/>
  <c r="H49" i="2" s="1"/>
  <c r="I49" i="2" s="1"/>
  <c r="H50" i="2" a="1"/>
  <c r="H50" i="2" s="1"/>
  <c r="I50" i="2" s="1"/>
  <c r="H51" i="2" a="1"/>
  <c r="H51" i="2" s="1"/>
  <c r="I51" i="2" s="1"/>
  <c r="H52" i="2" a="1"/>
  <c r="H52" i="2" s="1"/>
  <c r="I52" i="2" s="1"/>
  <c r="H53" i="2" a="1"/>
  <c r="H53" i="2" s="1"/>
  <c r="I53" i="2" s="1"/>
  <c r="H54" i="2" a="1"/>
  <c r="H54" i="2" s="1"/>
  <c r="I54" i="2" s="1"/>
  <c r="H55" i="2" a="1"/>
  <c r="H55" i="2" s="1"/>
  <c r="I55" i="2" s="1"/>
  <c r="H56" i="2" a="1"/>
  <c r="H56" i="2" s="1"/>
  <c r="I56" i="2" s="1"/>
  <c r="H57" i="2" a="1"/>
  <c r="H57" i="2" s="1"/>
  <c r="I57" i="2" s="1"/>
  <c r="H58" i="2" a="1"/>
  <c r="H58" i="2" s="1"/>
  <c r="I58" i="2" s="1"/>
  <c r="H59" i="2" a="1"/>
  <c r="H59" i="2" s="1"/>
  <c r="I59" i="2" s="1"/>
  <c r="H60" i="2" a="1"/>
  <c r="H60" i="2" s="1"/>
  <c r="I60" i="2" s="1"/>
  <c r="H61" i="2" a="1"/>
  <c r="H61" i="2" s="1"/>
  <c r="I61" i="2" s="1"/>
  <c r="H62" i="2" a="1"/>
  <c r="H62" i="2" s="1"/>
  <c r="I62" i="2" s="1"/>
  <c r="H63" i="2" a="1"/>
  <c r="H63" i="2" s="1"/>
  <c r="I63" i="2" s="1"/>
  <c r="H64" i="2" a="1"/>
  <c r="H64" i="2" s="1"/>
  <c r="I64" i="2" s="1"/>
  <c r="H65" i="2" a="1"/>
  <c r="H65" i="2" s="1"/>
  <c r="I65" i="2" s="1"/>
  <c r="H66" i="2" a="1"/>
  <c r="H66" i="2" s="1"/>
  <c r="I66" i="2" s="1"/>
  <c r="H67" i="2" a="1"/>
  <c r="H67" i="2" s="1"/>
  <c r="I67" i="2" s="1"/>
  <c r="H68" i="2" a="1"/>
  <c r="H68" i="2" s="1"/>
  <c r="I68" i="2" s="1"/>
  <c r="H69" i="2" a="1"/>
  <c r="H69" i="2" s="1"/>
  <c r="I69" i="2" s="1"/>
  <c r="H70" i="2" a="1"/>
  <c r="H70" i="2" s="1"/>
  <c r="I70" i="2" s="1"/>
  <c r="H71" i="2" a="1"/>
  <c r="H71" i="2" s="1"/>
  <c r="I71" i="2" s="1"/>
  <c r="H72" i="2" a="1"/>
  <c r="H72" i="2" s="1"/>
  <c r="I72" i="2" s="1"/>
  <c r="H73" i="2" a="1"/>
  <c r="H73" i="2" s="1"/>
  <c r="I73" i="2" s="1"/>
  <c r="H74" i="2" a="1"/>
  <c r="H74" i="2" s="1"/>
  <c r="I74" i="2" s="1"/>
  <c r="H75" i="2" a="1"/>
  <c r="H75" i="2" s="1"/>
  <c r="I75" i="2" s="1"/>
  <c r="H76" i="2" a="1"/>
  <c r="H76" i="2" s="1"/>
  <c r="I76" i="2" s="1"/>
  <c r="H77" i="2" a="1"/>
  <c r="H77" i="2" s="1"/>
  <c r="I77" i="2" s="1"/>
  <c r="H78" i="2" a="1"/>
  <c r="H78" i="2" s="1"/>
  <c r="I78" i="2" s="1"/>
  <c r="H79" i="2" a="1"/>
  <c r="H79" i="2" s="1"/>
  <c r="I79" i="2" s="1"/>
  <c r="H80" i="2" a="1"/>
  <c r="H80" i="2" s="1"/>
  <c r="I80" i="2" s="1"/>
  <c r="H81" i="2" a="1"/>
  <c r="H81" i="2" s="1"/>
  <c r="I81" i="2" s="1"/>
  <c r="H82" i="2" a="1"/>
  <c r="H82" i="2" s="1"/>
  <c r="I82" i="2" s="1"/>
  <c r="H83" i="2" a="1"/>
  <c r="H83" i="2" s="1"/>
  <c r="I83" i="2" s="1"/>
  <c r="H84" i="2" a="1"/>
  <c r="H84" i="2" s="1"/>
  <c r="I84" i="2" s="1"/>
  <c r="H85" i="2" a="1"/>
  <c r="H85" i="2" s="1"/>
  <c r="I85" i="2" s="1"/>
  <c r="H86" i="2" a="1"/>
  <c r="H86" i="2" s="1"/>
  <c r="I86" i="2" s="1"/>
  <c r="H87" i="2" a="1"/>
  <c r="H87" i="2" s="1"/>
  <c r="I87" i="2" s="1"/>
  <c r="H88" i="2" a="1"/>
  <c r="H88" i="2" s="1"/>
  <c r="I88" i="2" s="1"/>
  <c r="H89" i="2" a="1"/>
  <c r="H89" i="2" s="1"/>
  <c r="I89" i="2" s="1"/>
  <c r="H90" i="2" a="1"/>
  <c r="H90" i="2" s="1"/>
  <c r="I90" i="2" s="1"/>
  <c r="H91" i="2" a="1"/>
  <c r="H91" i="2" s="1"/>
  <c r="I91" i="2" s="1"/>
  <c r="H92" i="2" a="1"/>
  <c r="H92" i="2" s="1"/>
  <c r="I92" i="2" s="1"/>
  <c r="H93" i="2" a="1"/>
  <c r="H93" i="2" s="1"/>
  <c r="I93" i="2" s="1"/>
  <c r="H94" i="2" a="1"/>
  <c r="H94" i="2" s="1"/>
  <c r="I94" i="2" s="1"/>
  <c r="H95" i="2" a="1"/>
  <c r="H95" i="2" s="1"/>
  <c r="I95" i="2" s="1"/>
  <c r="H96" i="2" a="1"/>
  <c r="H96" i="2" s="1"/>
  <c r="I96" i="2" s="1"/>
  <c r="H97" i="2" a="1"/>
  <c r="H97" i="2" s="1"/>
  <c r="I97" i="2" s="1"/>
  <c r="H98" i="2" a="1"/>
  <c r="H98" i="2" s="1"/>
  <c r="I98" i="2" s="1"/>
  <c r="H99" i="2" a="1"/>
  <c r="H99" i="2" s="1"/>
  <c r="I99" i="2" s="1"/>
  <c r="H100" i="2" a="1"/>
  <c r="H100" i="2" s="1"/>
  <c r="I100" i="2" s="1"/>
  <c r="H101" i="2" a="1"/>
  <c r="H101" i="2" s="1"/>
  <c r="I101" i="2" s="1"/>
  <c r="L18" i="2"/>
  <c r="L19" i="2"/>
  <c r="L20" i="2"/>
  <c r="L21" i="2"/>
  <c r="L22" i="2"/>
  <c r="L23" i="2"/>
  <c r="L24" i="2"/>
  <c r="L25" i="2"/>
  <c r="L26" i="2"/>
  <c r="L27" i="2"/>
  <c r="L28" i="2"/>
  <c r="L17" i="2"/>
  <c r="L32" i="2" l="1"/>
  <c r="L36" i="2"/>
  <c r="L31" i="2"/>
  <c r="L8" i="2"/>
  <c r="L5" i="2"/>
  <c r="L9" i="2"/>
  <c r="L7" i="2"/>
  <c r="L11" i="2"/>
  <c r="L12" i="2"/>
  <c r="L14" i="2"/>
  <c r="L13" i="2"/>
  <c r="L6" i="2"/>
  <c r="L4" i="2"/>
  <c r="L10" i="2"/>
  <c r="L3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<sst xmlns="http://schemas.openxmlformats.org/spreadsheetml/2006/main" count="477" uniqueCount="260">
  <si>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</si>
  <si>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</si>
  <si>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</si>
  <si>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</si>
  <si>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</si>
  <si>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</si>
  <si>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#15</t>
  </si>
  <si>
    <t>Surname</t>
  </si>
  <si>
    <t>Name</t>
  </si>
  <si>
    <t>Gender</t>
  </si>
  <si>
    <t>Date of Birth</t>
  </si>
  <si>
    <t>Salary, £</t>
  </si>
  <si>
    <t>Number of Children</t>
  </si>
  <si>
    <t>Moynihan</t>
  </si>
  <si>
    <t>Andrew</t>
  </si>
  <si>
    <t>M</t>
  </si>
  <si>
    <t>Research and Development</t>
  </si>
  <si>
    <t>Oxberry</t>
  </si>
  <si>
    <t>Adolphe</t>
  </si>
  <si>
    <t>Sales</t>
  </si>
  <si>
    <t>Mc Caughan</t>
  </si>
  <si>
    <t>Evvie</t>
  </si>
  <si>
    <t>F</t>
  </si>
  <si>
    <t>Engineering</t>
  </si>
  <si>
    <t>Pilipyak</t>
  </si>
  <si>
    <t>Teddie</t>
  </si>
  <si>
    <t>Accounting</t>
  </si>
  <si>
    <t>Broadey</t>
  </si>
  <si>
    <t>Anthony</t>
  </si>
  <si>
    <t>Legal</t>
  </si>
  <si>
    <t>Sanchiz</t>
  </si>
  <si>
    <t>Annmaria</t>
  </si>
  <si>
    <t>Guilliland</t>
  </si>
  <si>
    <t>Ynez</t>
  </si>
  <si>
    <t>Human Resources</t>
  </si>
  <si>
    <t>Nettles</t>
  </si>
  <si>
    <t>Gustavus</t>
  </si>
  <si>
    <t>Creeboe</t>
  </si>
  <si>
    <t>Dianne</t>
  </si>
  <si>
    <t>Jessop</t>
  </si>
  <si>
    <t>Claus</t>
  </si>
  <si>
    <t>Support</t>
  </si>
  <si>
    <t>Videler</t>
  </si>
  <si>
    <t>Vina</t>
  </si>
  <si>
    <t>Marketing</t>
  </si>
  <si>
    <t>Liquorish</t>
  </si>
  <si>
    <t>Ardelia</t>
  </si>
  <si>
    <t>Plumtree</t>
  </si>
  <si>
    <t>Kin</t>
  </si>
  <si>
    <t>Services</t>
  </si>
  <si>
    <t>Postan</t>
  </si>
  <si>
    <t>Gilburt</t>
  </si>
  <si>
    <t>Training</t>
  </si>
  <si>
    <t>Dougill</t>
  </si>
  <si>
    <t>Layton</t>
  </si>
  <si>
    <t>Product Management</t>
  </si>
  <si>
    <t>Jirsa</t>
  </si>
  <si>
    <t>Merwin</t>
  </si>
  <si>
    <t>Pyrke</t>
  </si>
  <si>
    <t>Rochelle</t>
  </si>
  <si>
    <t>Tax</t>
  </si>
  <si>
    <t>Cam</t>
  </si>
  <si>
    <t>Shutle</t>
  </si>
  <si>
    <t>Carley</t>
  </si>
  <si>
    <t>Barajaz</t>
  </si>
  <si>
    <t>Xerxes</t>
  </si>
  <si>
    <t>Business Development</t>
  </si>
  <si>
    <t>Iamittii</t>
  </si>
  <si>
    <t>Danyette</t>
  </si>
  <si>
    <t>Lorrain</t>
  </si>
  <si>
    <t>Dorelle</t>
  </si>
  <si>
    <t>Holmyard</t>
  </si>
  <si>
    <t>Sallie</t>
  </si>
  <si>
    <t>Croot</t>
  </si>
  <si>
    <t>Stacey</t>
  </si>
  <si>
    <t>Reynish</t>
  </si>
  <si>
    <t>Lorene</t>
  </si>
  <si>
    <t>Fairleigh</t>
  </si>
  <si>
    <t>Amitie</t>
  </si>
  <si>
    <t>Asling</t>
  </si>
  <si>
    <t>Padget</t>
  </si>
  <si>
    <t>Ullrich</t>
  </si>
  <si>
    <t>Hamid</t>
  </si>
  <si>
    <t>McTavy</t>
  </si>
  <si>
    <t>Michail</t>
  </si>
  <si>
    <t>Beagley</t>
  </si>
  <si>
    <t>Jaquith</t>
  </si>
  <si>
    <t>Stive</t>
  </si>
  <si>
    <t>Tulley</t>
  </si>
  <si>
    <t>Gaylor</t>
  </si>
  <si>
    <t>Roosevelt</t>
  </si>
  <si>
    <t>Mion</t>
  </si>
  <si>
    <t>Karyl</t>
  </si>
  <si>
    <t>Eakley</t>
  </si>
  <si>
    <t>Brandea</t>
  </si>
  <si>
    <t>Lebell</t>
  </si>
  <si>
    <t>Robinet</t>
  </si>
  <si>
    <t>Widdecombe</t>
  </si>
  <si>
    <t>Germain</t>
  </si>
  <si>
    <t>Tomkies</t>
  </si>
  <si>
    <t>Ichabod</t>
  </si>
  <si>
    <t>Tackett</t>
  </si>
  <si>
    <t>Bud</t>
  </si>
  <si>
    <t>Britto</t>
  </si>
  <si>
    <t>Mel</t>
  </si>
  <si>
    <t>Aronson</t>
  </si>
  <si>
    <t>Arch</t>
  </si>
  <si>
    <t>Dallicoat</t>
  </si>
  <si>
    <t>Dag</t>
  </si>
  <si>
    <t>Cottam</t>
  </si>
  <si>
    <t>Lenette</t>
  </si>
  <si>
    <t>Arboin</t>
  </si>
  <si>
    <t>Dar</t>
  </si>
  <si>
    <t>Segoe</t>
  </si>
  <si>
    <t>Rikki</t>
  </si>
  <si>
    <t>Shearstone</t>
  </si>
  <si>
    <t>Edyth</t>
  </si>
  <si>
    <t>Civitillo</t>
  </si>
  <si>
    <t>Bonita</t>
  </si>
  <si>
    <t>McCusker</t>
  </si>
  <si>
    <t>Greg</t>
  </si>
  <si>
    <t>Fozard</t>
  </si>
  <si>
    <t>Rubia</t>
  </si>
  <si>
    <t>Lenoir</t>
  </si>
  <si>
    <t>Dre</t>
  </si>
  <si>
    <t>Dukes</t>
  </si>
  <si>
    <t>Norton</t>
  </si>
  <si>
    <t>Joscelyn</t>
  </si>
  <si>
    <t>Shurwood</t>
  </si>
  <si>
    <t>Chater</t>
  </si>
  <si>
    <t>Kimberley</t>
  </si>
  <si>
    <t>Sage</t>
  </si>
  <si>
    <t>Eleanora</t>
  </si>
  <si>
    <t>Wishkar</t>
  </si>
  <si>
    <t>Tobe</t>
  </si>
  <si>
    <t>Coogan</t>
  </si>
  <si>
    <t>Rona</t>
  </si>
  <si>
    <t>Demoge</t>
  </si>
  <si>
    <t>Nappy</t>
  </si>
  <si>
    <t>Domb</t>
  </si>
  <si>
    <t>Viola</t>
  </si>
  <si>
    <t>Tucknott</t>
  </si>
  <si>
    <t>Dalia</t>
  </si>
  <si>
    <t>Benford</t>
  </si>
  <si>
    <t>Rutter</t>
  </si>
  <si>
    <t>Finlayson</t>
  </si>
  <si>
    <t>Bills</t>
  </si>
  <si>
    <t>Beatrisa</t>
  </si>
  <si>
    <t>Besantie</t>
  </si>
  <si>
    <t>Berrie</t>
  </si>
  <si>
    <t>Gitting</t>
  </si>
  <si>
    <t>Shoshanna</t>
  </si>
  <si>
    <t>Tellenbroker</t>
  </si>
  <si>
    <t>Hugibert</t>
  </si>
  <si>
    <t>Dene</t>
  </si>
  <si>
    <t>Calvin</t>
  </si>
  <si>
    <t>Gustus</t>
  </si>
  <si>
    <t>Jan</t>
  </si>
  <si>
    <t>Povlsen</t>
  </si>
  <si>
    <t>Glenden</t>
  </si>
  <si>
    <t>Wards</t>
  </si>
  <si>
    <t>Stafford</t>
  </si>
  <si>
    <t>Berardt</t>
  </si>
  <si>
    <t>Zelig</t>
  </si>
  <si>
    <t>Dincey</t>
  </si>
  <si>
    <t>Tonye</t>
  </si>
  <si>
    <t>Moulin</t>
  </si>
  <si>
    <t>Clarence</t>
  </si>
  <si>
    <t>Puffett</t>
  </si>
  <si>
    <t>Hestia</t>
  </si>
  <si>
    <t>MacEveley</t>
  </si>
  <si>
    <t>Drew</t>
  </si>
  <si>
    <t>Gascoigne</t>
  </si>
  <si>
    <t>Cally</t>
  </si>
  <si>
    <t>Geany</t>
  </si>
  <si>
    <t>Alric</t>
  </si>
  <si>
    <t>Beecraft</t>
  </si>
  <si>
    <t>Galven</t>
  </si>
  <si>
    <t>Bremmell</t>
  </si>
  <si>
    <t>Manya</t>
  </si>
  <si>
    <t>Winslett</t>
  </si>
  <si>
    <t>Con</t>
  </si>
  <si>
    <t>Mangam</t>
  </si>
  <si>
    <t>Maryanna</t>
  </si>
  <si>
    <t>Ordidge</t>
  </si>
  <si>
    <t>Leona</t>
  </si>
  <si>
    <t>Collier</t>
  </si>
  <si>
    <t>Merigot</t>
  </si>
  <si>
    <t>Cody</t>
  </si>
  <si>
    <t>Joannidi</t>
  </si>
  <si>
    <t>Yoko</t>
  </si>
  <si>
    <t>Le Provost</t>
  </si>
  <si>
    <t>Stafani</t>
  </si>
  <si>
    <t>Kenaway</t>
  </si>
  <si>
    <t>Julietta</t>
  </si>
  <si>
    <t>Doughton</t>
  </si>
  <si>
    <t>Myrle</t>
  </si>
  <si>
    <t>Loy</t>
  </si>
  <si>
    <t>Mollie</t>
  </si>
  <si>
    <t>MacBain</t>
  </si>
  <si>
    <t>Andee</t>
  </si>
  <si>
    <t>Rollings</t>
  </si>
  <si>
    <t>Olag</t>
  </si>
  <si>
    <t>Jakoubec</t>
  </si>
  <si>
    <t>Babita</t>
  </si>
  <si>
    <t>Grasha</t>
  </si>
  <si>
    <t>Vern</t>
  </si>
  <si>
    <t>Silbert</t>
  </si>
  <si>
    <t>Robenia</t>
  </si>
  <si>
    <t>Raccio</t>
  </si>
  <si>
    <t>Keefe</t>
  </si>
  <si>
    <t>Ogus</t>
  </si>
  <si>
    <t>Tiffie</t>
  </si>
  <si>
    <t>Brown</t>
  </si>
  <si>
    <t>Debbie</t>
  </si>
  <si>
    <t>Lanston</t>
  </si>
  <si>
    <t>Joshia</t>
  </si>
  <si>
    <t>Kleisel</t>
  </si>
  <si>
    <t>Teddi</t>
  </si>
  <si>
    <t>Dewick</t>
  </si>
  <si>
    <t>Ker</t>
  </si>
  <si>
    <t>Stove</t>
  </si>
  <si>
    <t>Roscoe</t>
  </si>
  <si>
    <t>Antonio</t>
  </si>
  <si>
    <t>Department</t>
  </si>
  <si>
    <t>Additional Payment, €</t>
  </si>
  <si>
    <t>Number of Employees in Department:</t>
  </si>
  <si>
    <r>
      <t xml:space="preserve">Additional Payment Amount, </t>
    </r>
    <r>
      <rPr>
        <b/>
        <sz val="14"/>
        <rFont val="Roboto"/>
      </rPr>
      <t>€</t>
    </r>
    <r>
      <rPr>
        <sz val="14"/>
        <rFont val="Roboto"/>
      </rPr>
      <t xml:space="preserve"> by Departments:</t>
    </r>
  </si>
  <si>
    <t>Average Total, $:</t>
  </si>
  <si>
    <t>Number of employees' children born:</t>
  </si>
  <si>
    <t>Welcome to Excel challenge #16!</t>
  </si>
  <si>
    <t>number of children an employee has (note that</t>
  </si>
  <si>
    <t>children).</t>
  </si>
  <si>
    <t>the Additional Payment only applies to employees with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</si>
  <si>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  <family val="1"/>
        <charset val="2"/>
      </rPr>
      <t xml:space="preserve">Use the </t>
    </r>
    <r>
      <rPr>
        <b/>
        <sz val="14"/>
        <color theme="1"/>
        <rFont val="Roboto"/>
      </rPr>
      <t>IFS</t>
    </r>
    <r>
      <rPr>
        <sz val="14"/>
        <color theme="1"/>
        <rFont val="Roboto"/>
        <family val="1"/>
        <charset val="2"/>
      </rPr>
      <t xml:space="preserve"> function to determine the amount</t>
    </r>
  </si>
  <si>
    <r>
      <t xml:space="preserve">in the </t>
    </r>
    <r>
      <rPr>
        <b/>
        <sz val="14"/>
        <color theme="1"/>
        <rFont val="Roboto"/>
      </rPr>
      <t>Additional Payment, €</t>
    </r>
    <r>
      <rPr>
        <sz val="14"/>
        <color theme="1"/>
        <rFont val="Roboto"/>
      </rPr>
      <t xml:space="preserve"> column by considering the</t>
    </r>
  </si>
  <si>
    <t>1 child - 144</t>
  </si>
  <si>
    <t>2 children - 244</t>
  </si>
  <si>
    <t>3 and more children  - 348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</si>
  <si>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 xml:space="preserve">Determine the overall sum in </t>
    </r>
    <r>
      <rPr>
        <b/>
        <sz val="14"/>
        <color theme="1"/>
        <rFont val="Roboto"/>
      </rPr>
      <t>$</t>
    </r>
    <r>
      <rPr>
        <sz val="14"/>
        <color theme="1"/>
        <rFont val="Roboto"/>
      </rPr>
      <t xml:space="preserve"> by</t>
    </r>
  </si>
  <si>
    <r>
      <t xml:space="preserve">factoring in the </t>
    </r>
    <r>
      <rPr>
        <b/>
        <sz val="14"/>
        <color theme="1"/>
        <rFont val="Roboto"/>
      </rPr>
      <t>18%</t>
    </r>
    <r>
      <rPr>
        <sz val="14"/>
        <color theme="1"/>
        <rFont val="Roboto"/>
      </rPr>
      <t xml:space="preserve"> tax and utilizing the</t>
    </r>
  </si>
  <si>
    <r>
      <rPr>
        <b/>
        <sz val="14"/>
        <color theme="1"/>
        <rFont val="Roboto"/>
      </rPr>
      <t>Round</t>
    </r>
    <r>
      <rPr>
        <sz val="14"/>
        <color theme="1"/>
        <rFont val="Roboto"/>
      </rPr>
      <t xml:space="preserve"> the outcome to the nearest </t>
    </r>
    <r>
      <rPr>
        <b/>
        <sz val="14"/>
        <color theme="1"/>
        <rFont val="Roboto"/>
      </rPr>
      <t>whole</t>
    </r>
  </si>
  <si>
    <r>
      <rPr>
        <b/>
        <sz val="14"/>
        <color theme="1"/>
        <rFont val="Roboto"/>
      </rPr>
      <t>number</t>
    </r>
    <r>
      <rPr>
        <sz val="14"/>
        <color theme="1"/>
        <rFont val="Roboto"/>
      </rPr>
      <t xml:space="preserve"> using mathematical principles.</t>
    </r>
  </si>
  <si>
    <r>
      <t xml:space="preserve">exchange rates provided in the </t>
    </r>
    <r>
      <rPr>
        <b/>
        <sz val="14"/>
        <color theme="1"/>
        <rFont val="Roboto"/>
      </rPr>
      <t>Currency Rates</t>
    </r>
    <r>
      <rPr>
        <sz val="14"/>
        <color theme="1"/>
        <rFont val="Roboto"/>
      </rPr>
      <t xml:space="preserve"> sheet.</t>
    </r>
  </si>
  <si>
    <t>Currency</t>
  </si>
  <si>
    <t>1 British Pound</t>
  </si>
  <si>
    <t>1 Euro</t>
  </si>
  <si>
    <t>1 USD</t>
  </si>
  <si>
    <t>USD, $</t>
  </si>
  <si>
    <t>British Pound, £</t>
  </si>
  <si>
    <t>Euro, €</t>
  </si>
  <si>
    <t>then compare the obtained values with the corresponding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</si>
  <si>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 xml:space="preserve">Perform calculations on the cells within column </t>
    </r>
    <r>
      <rPr>
        <b/>
        <sz val="14"/>
        <color theme="1"/>
        <rFont val="Roboto"/>
      </rPr>
      <t>K</t>
    </r>
    <r>
      <rPr>
        <sz val="14"/>
        <color theme="1"/>
        <rFont val="Roboto"/>
      </rPr>
      <t xml:space="preserve"> and</t>
    </r>
  </si>
  <si>
    <r>
      <t xml:space="preserve">answers in column </t>
    </r>
    <r>
      <rPr>
        <b/>
        <sz val="14"/>
        <color theme="1"/>
        <rFont val="Roboto"/>
      </rPr>
      <t>N</t>
    </r>
    <r>
      <rPr>
        <sz val="14"/>
        <color theme="1"/>
        <rFont val="Roboto"/>
      </rPr>
      <t>.</t>
    </r>
  </si>
  <si>
    <t>This week's challenge is designed to test your knowledge on Ifs, Round, Countif, Sumif, Sumifs &amp; Averageif Functions.</t>
  </si>
  <si>
    <t>Till 1958</t>
  </si>
  <si>
    <t>From 1964</t>
  </si>
  <si>
    <t>From 1967 to 1975</t>
  </si>
  <si>
    <t>Total Salary $</t>
  </si>
  <si>
    <t>Total Salaries, $: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</si>
</sst>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d\-mmm\-yy;@"/>
  </numFmts>
  <fonts count="17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1"/>
      <color theme="0"/>
      <name val="Calibri"/>
      <family val="2"/>
      <scheme val="minor"/>
    </font>
    <font>
      <sz val="14"/>
      <color theme="1"/>
      <name val="Roboto"/>
    </font>
    <font>
      <b/>
      <sz val="14"/>
      <color rgb="FFF1FAEE"/>
      <name val="Roboto"/>
    </font>
    <font>
      <sz val="14"/>
      <color theme="1"/>
      <name val="Webdings"/>
      <family val="1"/>
      <charset val="2"/>
    </font>
    <font>
      <sz val="14"/>
      <color theme="1"/>
      <name val="Roboto"/>
      <family val="1"/>
      <charset val="2"/>
    </font>
    <font>
      <sz val="14"/>
      <color rgb="FFF1FAEE"/>
      <name val="Roboto"/>
    </font>
    <font>
      <sz val="8"/>
      <name val="Calibri"/>
      <family val="2"/>
      <scheme val="minor"/>
    </font>
    <font>
      <sz val="14"/>
      <name val="Roboto"/>
    </font>
    <font>
      <b/>
      <sz val="14"/>
      <name val="Roboto"/>
    </font>
    <font>
      <b/>
      <sz val="14"/>
      <color theme="1"/>
      <name val="Roboto"/>
    </font>
  </fonts>
  <fills count="12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9"/>
      </patternFill>
    </fill>
    <fill>
      <patternFill patternType="solid">
        <fgColor rgb="FF1D3557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206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16"/>
      </left>
      <right/>
      <top style="thin">
        <color indexed="16"/>
      </top>
      <bottom style="thin">
        <color indexed="16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/>
      <right style="thin">
        <color indexed="16"/>
      </right>
      <top style="thin">
        <color indexed="16"/>
      </top>
      <bottom style="thin">
        <color indexed="16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medium">
        <color theme="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theme="0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ck">
        <color indexed="64"/>
      </left>
      <right style="medium">
        <color rgb="FFF1FAEE"/>
      </right>
      <top/>
      <bottom style="thick">
        <color rgb="FFF1FAEE"/>
      </bottom>
      <diagonal/>
    </border>
    <border>
      <left style="medium">
        <color rgb="FFF1FAEE"/>
      </left>
      <right style="medium">
        <color rgb="FFF1FAEE"/>
      </right>
      <top/>
      <bottom style="thick">
        <color rgb="FFF1FAEE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6" fillId="0" borderId="0"/>
    <xf numFmtId="0" fontId="7" fillId="4" borderId="0" applyNumberFormat="0" applyBorder="0" applyAlignment="0" applyProtection="0"/>
  </cellStyleXfs>
  <cellXfs count="76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9" fillId="3" borderId="0" xfId="0" applyFont="1" applyFill="1" applyAlignment="1">
      <alignment vertical="center" wrapText="1"/>
    </xf>
    <xf numFmtId="0" fontId="8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4" fontId="8" fillId="0" borderId="2" xfId="0" applyNumberFormat="1" applyFont="1" applyBorder="1" applyAlignment="1">
      <alignment vertical="center"/>
    </xf>
    <xf numFmtId="14" fontId="8" fillId="0" borderId="2" xfId="0" applyNumberFormat="1" applyFont="1" applyBorder="1" applyAlignment="1">
      <alignment vertical="center"/>
    </xf>
    <xf numFmtId="3" fontId="8" fillId="0" borderId="2" xfId="0" applyNumberFormat="1" applyFont="1" applyBorder="1" applyAlignment="1">
      <alignment vertical="center"/>
    </xf>
    <xf numFmtId="0" fontId="8" fillId="0" borderId="1" xfId="0" applyFont="1" applyBorder="1" applyAlignment="1">
      <alignment vertical="center"/>
    </xf>
    <xf numFmtId="4" fontId="8" fillId="0" borderId="1" xfId="0" applyNumberFormat="1" applyFont="1" applyBorder="1" applyAlignment="1">
      <alignment vertical="center"/>
    </xf>
    <xf numFmtId="14" fontId="8" fillId="0" borderId="1" xfId="0" applyNumberFormat="1" applyFont="1" applyBorder="1" applyAlignment="1">
      <alignment vertical="center"/>
    </xf>
    <xf numFmtId="164" fontId="8" fillId="0" borderId="2" xfId="0" applyNumberFormat="1" applyFont="1" applyBorder="1" applyAlignment="1">
      <alignment horizontal="right" vertical="center"/>
    </xf>
    <xf numFmtId="164" fontId="8" fillId="0" borderId="0" xfId="0" applyNumberFormat="1" applyFont="1" applyAlignment="1">
      <alignment horizontal="right" vertical="center"/>
    </xf>
    <xf numFmtId="3" fontId="8" fillId="0" borderId="0" xfId="0" applyNumberFormat="1" applyFont="1" applyAlignment="1">
      <alignment vertical="center"/>
    </xf>
    <xf numFmtId="0" fontId="14" fillId="0" borderId="0" xfId="0" applyFont="1"/>
    <xf numFmtId="0" fontId="14" fillId="6" borderId="4" xfId="0" applyFont="1" applyFill="1" applyBorder="1"/>
    <xf numFmtId="0" fontId="14" fillId="7" borderId="4" xfId="0" applyFont="1" applyFill="1" applyBorder="1"/>
    <xf numFmtId="0" fontId="14" fillId="8" borderId="4" xfId="0" applyFont="1" applyFill="1" applyBorder="1"/>
    <xf numFmtId="0" fontId="14" fillId="9" borderId="4" xfId="0" applyFont="1" applyFill="1" applyBorder="1"/>
    <xf numFmtId="164" fontId="8" fillId="0" borderId="0" xfId="0" applyNumberFormat="1" applyFont="1" applyAlignment="1">
      <alignment vertical="center"/>
    </xf>
    <xf numFmtId="0" fontId="14" fillId="10" borderId="4" xfId="0" applyFont="1" applyFill="1" applyBorder="1"/>
    <xf numFmtId="0" fontId="9" fillId="11" borderId="6" xfId="0" applyFont="1" applyFill="1" applyBorder="1" applyAlignment="1">
      <alignment vertical="center"/>
    </xf>
    <xf numFmtId="0" fontId="9" fillId="11" borderId="7" xfId="0" applyFont="1" applyFill="1" applyBorder="1" applyAlignment="1">
      <alignment horizontal="center" vertical="center"/>
    </xf>
    <xf numFmtId="0" fontId="9" fillId="11" borderId="8" xfId="0" applyFont="1" applyFill="1" applyBorder="1" applyAlignment="1">
      <alignment horizontal="center" vertical="center"/>
    </xf>
    <xf numFmtId="0" fontId="9" fillId="11" borderId="6" xfId="0" applyFont="1" applyFill="1" applyBorder="1" applyAlignment="1">
      <alignment horizontal="center" vertical="center"/>
    </xf>
    <xf numFmtId="4" fontId="8" fillId="0" borderId="9" xfId="0" applyNumberFormat="1" applyFont="1" applyBorder="1" applyAlignment="1">
      <alignment vertical="center"/>
    </xf>
    <xf numFmtId="4" fontId="8" fillId="0" borderId="10" xfId="0" applyNumberFormat="1" applyFont="1" applyBorder="1" applyAlignment="1">
      <alignment vertical="center"/>
    </xf>
    <xf numFmtId="4" fontId="8" fillId="0" borderId="11" xfId="0" applyNumberFormat="1" applyFont="1" applyBorder="1" applyAlignment="1">
      <alignment vertical="center"/>
    </xf>
    <xf numFmtId="4" fontId="8" fillId="0" borderId="12" xfId="0" applyNumberFormat="1" applyFont="1" applyBorder="1" applyAlignment="1">
      <alignment vertical="center"/>
    </xf>
    <xf numFmtId="4" fontId="8" fillId="0" borderId="13" xfId="0" applyNumberFormat="1" applyFont="1" applyBorder="1" applyAlignment="1">
      <alignment vertical="center"/>
    </xf>
    <xf numFmtId="4" fontId="8" fillId="0" borderId="14" xfId="0" applyNumberFormat="1" applyFont="1" applyBorder="1" applyAlignment="1">
      <alignment vertical="center"/>
    </xf>
    <xf numFmtId="4" fontId="8" fillId="0" borderId="15" xfId="0" applyNumberFormat="1" applyFont="1" applyBorder="1" applyAlignment="1">
      <alignment vertical="center"/>
    </xf>
    <xf numFmtId="0" fontId="14" fillId="0" borderId="0" xfId="0" applyFont="1" applyAlignment="1">
      <alignment horizontal="left"/>
    </xf>
    <xf numFmtId="4" fontId="14" fillId="0" borderId="4" xfId="0" applyNumberFormat="1" applyFont="1" applyBorder="1"/>
    <xf numFmtId="4" fontId="8" fillId="0" borderId="0" xfId="0" applyNumberFormat="1" applyFont="1" applyAlignment="1">
      <alignment vertical="center" wrapText="1"/>
    </xf>
    <xf numFmtId="4" fontId="8" fillId="0" borderId="0" xfId="0" applyNumberFormat="1" applyFont="1" applyAlignment="1">
      <alignment vertical="center"/>
    </xf>
    <xf numFmtId="4" fontId="14" fillId="0" borderId="0" xfId="0" applyNumberFormat="1" applyFont="1"/>
    <xf numFmtId="0" fontId="9" fillId="11" borderId="16" xfId="0" applyFont="1" applyFill="1" applyBorder="1" applyAlignment="1">
      <alignment vertical="center"/>
    </xf>
    <xf numFmtId="0" fontId="9" fillId="11" borderId="17" xfId="0" applyFont="1" applyFill="1" applyBorder="1" applyAlignment="1">
      <alignment vertical="center"/>
    </xf>
    <xf numFmtId="0" fontId="9" fillId="11" borderId="18" xfId="0" applyFont="1" applyFill="1" applyBorder="1" applyAlignment="1">
      <alignment vertical="center"/>
    </xf>
    <xf numFmtId="4" fontId="14" fillId="0" borderId="0" xfId="0" applyNumberFormat="1" applyFont="1" applyAlignment="1">
      <alignment horizontal="left"/>
    </xf>
    <xf numFmtId="4" fontId="14" fillId="0" borderId="19" xfId="0" applyNumberFormat="1" applyFont="1" applyBorder="1"/>
    <xf numFmtId="4" fontId="14" fillId="0" borderId="20" xfId="0" applyNumberFormat="1" applyFont="1" applyBorder="1"/>
    <xf numFmtId="3" fontId="14" fillId="0" borderId="19" xfId="0" applyNumberFormat="1" applyFont="1" applyBorder="1"/>
    <xf numFmtId="3" fontId="14" fillId="0" borderId="0" xfId="0" applyNumberFormat="1" applyFont="1"/>
    <xf numFmtId="3" fontId="14" fillId="0" borderId="20" xfId="0" applyNumberFormat="1" applyFont="1" applyBorder="1"/>
    <xf numFmtId="0" fontId="1" fillId="0" borderId="0" xfId="0" applyFont="1" applyAlignment="1">
      <alignment horizontal="center" vertical="center"/>
    </xf>
    <xf numFmtId="0" fontId="14" fillId="7" borderId="3" xfId="0" applyFont="1" applyFill="1" applyBorder="1" applyAlignment="1">
      <alignment horizontal="left"/>
    </xf>
    <xf numFmtId="0" fontId="14" fillId="7" borderId="5" xfId="0" applyFont="1" applyFill="1" applyBorder="1" applyAlignment="1">
      <alignment horizontal="left"/>
    </xf>
    <xf numFmtId="0" fontId="14" fillId="8" borderId="3" xfId="0" applyFont="1" applyFill="1" applyBorder="1" applyAlignment="1">
      <alignment horizontal="left"/>
    </xf>
    <xf numFmtId="0" fontId="14" fillId="8" borderId="5" xfId="0" applyFont="1" applyFill="1" applyBorder="1" applyAlignment="1">
      <alignment horizontal="left"/>
    </xf>
    <xf numFmtId="0" fontId="14" fillId="9" borderId="3" xfId="0" applyFont="1" applyFill="1" applyBorder="1" applyAlignment="1">
      <alignment horizontal="left"/>
    </xf>
    <xf numFmtId="0" fontId="14" fillId="9" borderId="5" xfId="0" applyFont="1" applyFill="1" applyBorder="1" applyAlignment="1">
      <alignment horizontal="left"/>
    </xf>
    <xf numFmtId="0" fontId="14" fillId="10" borderId="3" xfId="0" applyFont="1" applyFill="1" applyBorder="1" applyAlignment="1">
      <alignment horizontal="left"/>
    </xf>
    <xf numFmtId="0" fontId="14" fillId="10" borderId="5" xfId="0" applyFont="1" applyFill="1" applyBorder="1" applyAlignment="1">
      <alignment horizontal="left"/>
    </xf>
    <xf numFmtId="0" fontId="14" fillId="6" borderId="3" xfId="0" applyFont="1" applyFill="1" applyBorder="1" applyAlignment="1">
      <alignment horizontal="left"/>
    </xf>
    <xf numFmtId="0" fontId="14" fillId="6" borderId="5" xfId="0" applyFont="1" applyFill="1" applyBorder="1" applyAlignment="1">
      <alignment horizontal="left"/>
    </xf>
    <xf numFmtId="0" fontId="12" fillId="5" borderId="21" xfId="2" applyFont="1" applyFill="1" applyBorder="1" applyAlignment="1">
      <alignment vertical="center" wrapText="1"/>
    </xf>
    <xf numFmtId="0" fontId="12" fillId="5" borderId="22" xfId="2" applyFont="1" applyFill="1" applyBorder="1" applyAlignment="1">
      <alignment horizontal="center" vertical="center" wrapText="1"/>
    </xf>
    <xf numFmtId="164" fontId="12" fillId="5" borderId="22" xfId="2" applyNumberFormat="1" applyFont="1" applyFill="1" applyBorder="1" applyAlignment="1">
      <alignment horizontal="right" vertical="center" wrapText="1"/>
    </xf>
    <xf numFmtId="3" fontId="12" fillId="5" borderId="22" xfId="2" applyNumberFormat="1" applyFont="1" applyFill="1" applyBorder="1" applyAlignment="1">
      <alignment horizontal="center" vertical="center" wrapText="1"/>
    </xf>
    <xf numFmtId="0" fontId="8" fillId="0" borderId="23" xfId="0" applyFont="1" applyBorder="1" applyAlignment="1">
      <alignment vertical="center"/>
    </xf>
    <xf numFmtId="4" fontId="8" fillId="0" borderId="24" xfId="0" applyNumberFormat="1" applyFont="1" applyBorder="1" applyAlignment="1">
      <alignment vertical="center"/>
    </xf>
    <xf numFmtId="14" fontId="8" fillId="0" borderId="24" xfId="0" applyNumberFormat="1" applyFont="1" applyBorder="1" applyAlignment="1">
      <alignment vertical="center"/>
    </xf>
    <xf numFmtId="164" fontId="8" fillId="0" borderId="23" xfId="0" applyNumberFormat="1" applyFont="1" applyBorder="1" applyAlignment="1">
      <alignment horizontal="right" vertical="center"/>
    </xf>
    <xf numFmtId="14" fontId="8" fillId="0" borderId="23" xfId="0" applyNumberFormat="1" applyFont="1" applyBorder="1" applyAlignment="1">
      <alignment vertical="center"/>
    </xf>
    <xf numFmtId="3" fontId="8" fillId="0" borderId="23" xfId="0" applyNumberFormat="1" applyFont="1" applyBorder="1" applyAlignment="1">
      <alignment vertical="center"/>
    </xf>
    <xf numFmtId="3" fontId="14" fillId="0" borderId="4" xfId="0" applyNumberFormat="1" applyFont="1" applyBorder="1"/>
    <xf numFmtId="4" fontId="8" fillId="0" borderId="0" xfId="0" applyNumberFormat="1" applyFont="1" applyBorder="1" applyAlignment="1">
      <alignment vertical="center"/>
    </xf>
  </cellXfs>
  <cellStyles count="3">
    <cellStyle name="Accent6" xfId="2" builtinId="49"/>
    <cellStyle name="Normal" xfId="0" builtinId="0"/>
    <cellStyle name="Обычный_DHL" xfId="1" xr:uid="{91654601-0CD9-43B1-83E0-B55F6DCF8BED}"/>
  </cellStyles>
  <dxfs count="1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general" vertical="center" textRotation="0" wrapText="0" indent="0" justifyLastLine="0" shrinkToFit="0" readingOrder="0"/>
      <border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F1FAEE"/>
        <name val="Roboto"/>
        <scheme val="none"/>
      </font>
      <fill>
        <patternFill patternType="solid">
          <fgColor indexed="64"/>
          <bgColor rgb="FF1D3557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rgb="FFF1FAEE"/>
        </left>
        <right style="medium">
          <color rgb="FFF1FAEE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19" formatCode="dd/mm/yyyy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164" formatCode="[$-409]dd\-mmm\-yy;@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19" formatCode="dd/mm/yyyy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border outline="0">
        <bottom style="thick">
          <color rgb="FFF1FAEE"/>
        </bottom>
      </border>
    </dxf>
    <dxf>
      <border outline="0">
        <top style="thick">
          <color indexed="64"/>
        </top>
        <bottom style="thin">
          <color indexed="64"/>
        </bottom>
      </border>
    </dxf>
  </dxfs>
  <tableStyles count="0" defaultTableStyle="TableStyleMedium2" defaultPivotStyle="PivotStyleLight16"/>
  <colors>
    <mruColors>
      <color rgb="FFF1FAEE"/>
      <color rgb="FF1D3557"/>
      <color rgb="FFE63946"/>
      <color rgb="FF457B9D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32AB777-FE66-4793-A07E-0A998CC8D4DB}" name="Table1" displayName="Table1" ref="A1:I101" totalsRowShown="0" headerRowDxfId="3" dataDxfId="4" headerRowBorderDxfId="11" tableBorderDxfId="12" headerRowCellStyle="Accent6">
  <autoFilter ref="A1:I101" xr:uid="{A32AB777-FE66-4793-A07E-0A998CC8D4DB}"/>
  <tableColumns count="9">
    <tableColumn id="1" xr3:uid="{304ADBA9-F3B6-43A3-A199-31FF175EE63A}" name="Surname" dataDxfId="10"/>
    <tableColumn id="2" xr3:uid="{797C1BDB-493C-4462-B8F1-C5C8C9A2FE58}" name="Name" dataDxfId="9"/>
    <tableColumn id="3" xr3:uid="{FE091EBD-3A26-46E4-8C5B-6FF03B98D009}" name="Gender" dataDxfId="8"/>
    <tableColumn id="4" xr3:uid="{F532426B-9E9B-4836-81EE-FECBEDBC3784}" name="Date of Birth" dataDxfId="7"/>
    <tableColumn id="5" xr3:uid="{7577F043-FFAC-457F-A0FD-53A5A4324CFD}" name="Department" dataDxfId="6"/>
    <tableColumn id="6" xr3:uid="{801ECC74-E597-4CD7-972D-941172C7A740}" name="Salary, £" dataDxfId="5"/>
    <tableColumn id="8" xr3:uid="{8662C287-2F7D-462D-9D86-CD3343A74551}" name="Number of Children" dataDxfId="2"/>
    <tableColumn id="9" xr3:uid="{BBF07857-EC58-4740-9779-9E44EB40333A}" name="Additional Payment, €" dataDxfId="1">
      <calculatedColumnFormula array="1">_xlfn.IFS(G2=0, 0, G2=1, 144, G2=2, 244, G2&gt;=3, 348)</calculatedColumnFormula>
    </tableColumn>
    <tableColumn id="14" xr3:uid="{402E2917-431A-432A-A81E-6584BDE3AB9F}" name="Total Salary $" dataDxfId="0">
      <calculatedColumnFormula>ROUND(SUM(F2*1.24,H2*1.08)*(1-0.18), 0)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 tint="0.79998168889431442"/>
  </sheetPr>
  <dimension ref="E1:J31"/>
  <sheetViews>
    <sheetView showGridLines="0" zoomScale="70" zoomScaleNormal="70" workbookViewId="0">
      <selection activeCell="W21" sqref="W21"/>
    </sheetView>
  </sheetViews>
  <sheetFormatPr defaultColWidth="8.81640625" defaultRowHeight="14.5"/>
  <cols>
    <col min="1" max="16384" width="8.81640625" style="1"/>
  </cols>
  <sheetData>
    <row r="1" spans="8:10" ht="15.5">
      <c r="H1" s="2"/>
      <c r="I1" s="3" t="s">
        <v>0</v>
      </c>
      <c r="J1" s="2"/>
    </row>
    <row r="3" spans="8:10" ht="20.5">
      <c r="H3" s="4"/>
      <c r="I3" s="5" t="s">
        <v>6</v>
      </c>
      <c r="J3" s="4"/>
    </row>
    <row r="14" spans="8:10">
      <c r="H14" s="53" t="s">
        <v>1</v>
      </c>
      <c r="I14" s="53"/>
    </row>
    <row r="25" spans="5:5">
      <c r="E25" s="1" t="s">
        <v>230</v>
      </c>
    </row>
    <row r="27" spans="5:5">
      <c r="E27" s="1" t="s">
        <v>254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 codeName="Sheet2">
    <tabColor theme="9" tint="0.59999389629810485"/>
  </sheetPr>
  <dimension ref="A1:LU101"/>
  <sheetViews>
    <sheetView showGridLines="0" tabSelected="1" topLeftCell="E19" zoomScale="70" zoomScaleNormal="70" workbookViewId="0">
      <selection activeCell="L35" sqref="L35"/>
    </sheetView>
  </sheetViews>
  <sheetFormatPr defaultColWidth="8.81640625" defaultRowHeight="20" customHeight="1"/>
  <cols>
    <col min="1" max="1" width="15.90625" style="8" bestFit="1" customWidth="1"/>
    <col min="2" max="2" width="13.90625" style="8" bestFit="1" customWidth="1"/>
    <col min="3" max="3" width="15.90625" style="8" customWidth="1"/>
    <col min="4" max="4" width="17.54296875" style="19" customWidth="1"/>
    <col min="5" max="5" width="33.08984375" style="8" bestFit="1" customWidth="1"/>
    <col min="6" max="7" width="15.90625" style="20" customWidth="1"/>
    <col min="8" max="10" width="25.36328125" style="20" customWidth="1"/>
    <col min="11" max="12" width="33.7265625" style="8" bestFit="1" customWidth="1"/>
    <col min="13" max="13" width="24.81640625" style="8" customWidth="1"/>
    <col min="14" max="14" width="33.08984375" style="8" bestFit="1" customWidth="1"/>
    <col min="15" max="15" width="33.08984375" style="42" customWidth="1"/>
    <col min="16" max="16" width="6.90625" style="8" customWidth="1"/>
    <col min="17" max="17" width="33.08984375" style="42" customWidth="1"/>
    <col min="18" max="18" width="25.81640625" style="8" customWidth="1"/>
    <col min="19" max="19" width="66.08984375" style="8" bestFit="1" customWidth="1"/>
    <col min="20" max="23" width="11.81640625" style="8" bestFit="1" customWidth="1"/>
    <col min="24" max="34" width="11.08984375" style="8" bestFit="1" customWidth="1"/>
    <col min="35" max="35" width="8.6328125" style="8" bestFit="1" customWidth="1"/>
    <col min="36" max="36" width="9.54296875" style="8" bestFit="1" customWidth="1"/>
    <col min="37" max="67" width="10.453125" style="8" bestFit="1" customWidth="1"/>
    <col min="68" max="68" width="8.08984375" style="8" bestFit="1" customWidth="1"/>
    <col min="69" max="96" width="11.36328125" style="8" bestFit="1" customWidth="1"/>
    <col min="97" max="97" width="9" style="8" bestFit="1" customWidth="1"/>
    <col min="98" max="126" width="11.1796875" style="8" bestFit="1" customWidth="1"/>
    <col min="127" max="127" width="8.81640625" style="8" bestFit="1" customWidth="1"/>
    <col min="128" max="128" width="9.54296875" style="8" bestFit="1" customWidth="1"/>
    <col min="129" max="158" width="11.08984375" style="8" bestFit="1" customWidth="1"/>
    <col min="159" max="159" width="8.6328125" style="8" bestFit="1" customWidth="1"/>
    <col min="160" max="189" width="11.54296875" style="8" bestFit="1" customWidth="1"/>
    <col min="190" max="190" width="9.08984375" style="8" bestFit="1" customWidth="1"/>
    <col min="191" max="221" width="11.1796875" style="8" bestFit="1" customWidth="1"/>
    <col min="222" max="222" width="8.90625" style="8" bestFit="1" customWidth="1"/>
    <col min="223" max="223" width="9.54296875" style="8" bestFit="1" customWidth="1"/>
    <col min="224" max="224" width="9.81640625" style="8" bestFit="1" customWidth="1"/>
    <col min="225" max="253" width="11" style="8" bestFit="1" customWidth="1"/>
    <col min="254" max="254" width="8.54296875" style="8" bestFit="1" customWidth="1"/>
    <col min="255" max="277" width="11.1796875" style="8" bestFit="1" customWidth="1"/>
    <col min="278" max="278" width="8.81640625" style="8" bestFit="1" customWidth="1"/>
    <col min="279" max="309" width="11.6328125" style="8" bestFit="1" customWidth="1"/>
    <col min="310" max="310" width="9.1796875" style="8" bestFit="1" customWidth="1"/>
    <col min="311" max="311" width="9.54296875" style="8" bestFit="1" customWidth="1"/>
    <col min="312" max="332" width="11.1796875" style="8" bestFit="1" customWidth="1"/>
    <col min="333" max="333" width="8.81640625" style="8" bestFit="1" customWidth="1"/>
    <col min="334" max="334" width="9.54296875" style="8" bestFit="1" customWidth="1"/>
    <col min="335" max="335" width="9.81640625" style="8" bestFit="1" customWidth="1"/>
    <col min="336" max="336" width="11" style="8" bestFit="1" customWidth="1"/>
    <col min="337" max="16384" width="8.81640625" style="8"/>
  </cols>
  <sheetData>
    <row r="1" spans="1:333" s="9" customFormat="1" ht="56" customHeight="1" thickBot="1">
      <c r="A1" s="64" t="s">
        <v>7</v>
      </c>
      <c r="B1" s="65" t="s">
        <v>8</v>
      </c>
      <c r="C1" s="65" t="s">
        <v>9</v>
      </c>
      <c r="D1" s="66" t="s">
        <v>10</v>
      </c>
      <c r="E1" s="65" t="s">
        <v>224</v>
      </c>
      <c r="F1" s="67" t="s">
        <v>11</v>
      </c>
      <c r="G1" s="67" t="s">
        <v>12</v>
      </c>
      <c r="H1" s="65" t="s">
        <v>225</v>
      </c>
      <c r="I1" s="65" t="s">
        <v>258</v>
      </c>
      <c r="L1" s="41"/>
      <c r="N1" s="41"/>
      <c r="P1" s="7" t="s">
        <v>5</v>
      </c>
    </row>
    <row r="2" spans="1:333" ht="20" customHeight="1" thickTop="1">
      <c r="A2" s="11" t="s">
        <v>13</v>
      </c>
      <c r="B2" s="12" t="s">
        <v>14</v>
      </c>
      <c r="C2" s="13" t="s">
        <v>15</v>
      </c>
      <c r="D2" s="18">
        <v>19523</v>
      </c>
      <c r="E2" s="13" t="s">
        <v>16</v>
      </c>
      <c r="F2" s="14">
        <v>1117</v>
      </c>
      <c r="G2" s="14">
        <v>3</v>
      </c>
      <c r="H2" s="14" cm="1">
        <f t="array" ref="H2">_xlfn.IFS(G2=0, 0, G2=1, 144, G2=2, 244, G2&gt;=3, 348)</f>
        <v>348</v>
      </c>
      <c r="I2" s="75">
        <f t="shared" ref="I2:I33" si="0">ROUND(SUM(F2*1.24,H2*1.08)*(1-0.18), 0)</f>
        <v>1444</v>
      </c>
      <c r="J2" s="8"/>
      <c r="K2" s="62" t="s">
        <v>227</v>
      </c>
      <c r="L2" s="63"/>
      <c r="M2" s="39"/>
      <c r="N2" s="47"/>
      <c r="O2" s="8"/>
      <c r="Q2" s="8"/>
    </row>
    <row r="3" spans="1:333" s="9" customFormat="1" ht="20" customHeight="1">
      <c r="A3" s="15" t="s">
        <v>17</v>
      </c>
      <c r="B3" s="16" t="s">
        <v>18</v>
      </c>
      <c r="C3" s="17" t="s">
        <v>15</v>
      </c>
      <c r="D3" s="18">
        <v>23947</v>
      </c>
      <c r="E3" s="13" t="s">
        <v>19</v>
      </c>
      <c r="F3" s="14">
        <v>1911</v>
      </c>
      <c r="G3" s="14">
        <v>2</v>
      </c>
      <c r="H3" s="14" cm="1">
        <f t="array" ref="H3">_xlfn.IFS(G3=0, 0, G3=1, 144, G3=2, 244, G3&gt;=3, 348)</f>
        <v>244</v>
      </c>
      <c r="I3" s="75">
        <f t="shared" si="0"/>
        <v>2159</v>
      </c>
      <c r="J3" s="8"/>
      <c r="K3" s="22" t="s">
        <v>26</v>
      </c>
      <c r="L3" s="40">
        <f>SUMIFS(Table1[Additional Payment, €],Table1[Department],E7)</f>
        <v>1964</v>
      </c>
      <c r="M3" s="21"/>
      <c r="N3" s="48">
        <v>1964</v>
      </c>
      <c r="O3" s="8"/>
      <c r="P3" s="10" t="s">
        <v>234</v>
      </c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</row>
    <row r="4" spans="1:333" ht="20" customHeight="1">
      <c r="A4" s="11" t="s">
        <v>20</v>
      </c>
      <c r="B4" s="16" t="s">
        <v>21</v>
      </c>
      <c r="C4" s="17" t="s">
        <v>22</v>
      </c>
      <c r="D4" s="18">
        <v>25325</v>
      </c>
      <c r="E4" s="13" t="s">
        <v>23</v>
      </c>
      <c r="F4" s="14">
        <v>1488</v>
      </c>
      <c r="G4" s="14">
        <v>2</v>
      </c>
      <c r="H4" s="14" cm="1">
        <f t="array" ref="H4">_xlfn.IFS(G4=0, 0, G4=1, 144, G4=2, 244, G4&gt;=3, 348)</f>
        <v>244</v>
      </c>
      <c r="I4" s="75">
        <f t="shared" si="0"/>
        <v>1729</v>
      </c>
      <c r="J4" s="8"/>
      <c r="K4" s="22" t="s">
        <v>66</v>
      </c>
      <c r="L4" s="40">
        <f>SUMIFS(Table1[Additional Payment, €],Table1[Department],K4)</f>
        <v>880</v>
      </c>
      <c r="M4" s="21"/>
      <c r="N4" s="43">
        <v>880</v>
      </c>
      <c r="O4" s="8"/>
      <c r="P4" s="8" t="s">
        <v>235</v>
      </c>
      <c r="Q4" s="8"/>
    </row>
    <row r="5" spans="1:333" ht="20" customHeight="1">
      <c r="A5" s="15" t="s">
        <v>24</v>
      </c>
      <c r="B5" s="16" t="s">
        <v>25</v>
      </c>
      <c r="C5" s="17" t="s">
        <v>15</v>
      </c>
      <c r="D5" s="18">
        <v>17485</v>
      </c>
      <c r="E5" s="13" t="s">
        <v>26</v>
      </c>
      <c r="F5" s="14">
        <v>2032</v>
      </c>
      <c r="G5" s="14">
        <v>1</v>
      </c>
      <c r="H5" s="14" cm="1">
        <f t="array" ref="H5">_xlfn.IFS(G5=0, 0, G5=1, 144, G5=2, 244, G5&gt;=3, 348)</f>
        <v>144</v>
      </c>
      <c r="I5" s="75">
        <f t="shared" si="0"/>
        <v>2194</v>
      </c>
      <c r="J5" s="8"/>
      <c r="K5" s="22" t="s">
        <v>23</v>
      </c>
      <c r="L5" s="40">
        <f>SUMIFS(Table1[Additional Payment, €],Table1[Department],K5)</f>
        <v>1084</v>
      </c>
      <c r="M5" s="21"/>
      <c r="N5" s="43">
        <v>1084</v>
      </c>
      <c r="O5" s="8"/>
      <c r="P5" s="8" t="s">
        <v>231</v>
      </c>
      <c r="Q5" s="8"/>
    </row>
    <row r="6" spans="1:333" ht="20" customHeight="1">
      <c r="A6" s="11" t="s">
        <v>27</v>
      </c>
      <c r="B6" s="16" t="s">
        <v>28</v>
      </c>
      <c r="C6" s="17" t="s">
        <v>15</v>
      </c>
      <c r="D6" s="18">
        <v>18359</v>
      </c>
      <c r="E6" s="13" t="s">
        <v>29</v>
      </c>
      <c r="F6" s="14">
        <v>2855</v>
      </c>
      <c r="G6" s="14">
        <v>3</v>
      </c>
      <c r="H6" s="14" cm="1">
        <f t="array" ref="H6">_xlfn.IFS(G6=0, 0, G6=1, 144, G6=2, 244, G6&gt;=3, 348)</f>
        <v>348</v>
      </c>
      <c r="I6" s="75">
        <f t="shared" si="0"/>
        <v>3211</v>
      </c>
      <c r="J6" s="8"/>
      <c r="K6" s="22" t="s">
        <v>34</v>
      </c>
      <c r="L6" s="40">
        <f>SUMIFS(Table1[Additional Payment, €],Table1[Department],K6)</f>
        <v>1228</v>
      </c>
      <c r="M6" s="21"/>
      <c r="N6" s="43">
        <v>1228</v>
      </c>
      <c r="O6" s="8"/>
      <c r="P6" s="8" t="s">
        <v>233</v>
      </c>
      <c r="Q6" s="8"/>
    </row>
    <row r="7" spans="1:333" ht="20" customHeight="1">
      <c r="A7" s="15" t="s">
        <v>30</v>
      </c>
      <c r="B7" s="16" t="s">
        <v>31</v>
      </c>
      <c r="C7" s="17" t="s">
        <v>22</v>
      </c>
      <c r="D7" s="18">
        <v>23017</v>
      </c>
      <c r="E7" s="13" t="s">
        <v>26</v>
      </c>
      <c r="F7" s="14">
        <v>1904</v>
      </c>
      <c r="G7" s="14">
        <v>3</v>
      </c>
      <c r="H7" s="14" cm="1">
        <f t="array" ref="H7">_xlfn.IFS(G7=0, 0, G7=1, 144, G7=2, 244, G7&gt;=3, 348)</f>
        <v>348</v>
      </c>
      <c r="I7" s="75">
        <f t="shared" si="0"/>
        <v>2244</v>
      </c>
      <c r="J7" s="8"/>
      <c r="K7" s="22" t="s">
        <v>29</v>
      </c>
      <c r="L7" s="40">
        <f>SUMIFS(Table1[Additional Payment, €],Table1[Department],K7)</f>
        <v>2760</v>
      </c>
      <c r="M7" s="21"/>
      <c r="N7" s="43">
        <v>2760</v>
      </c>
      <c r="O7" s="8"/>
      <c r="P7" s="10" t="s">
        <v>232</v>
      </c>
      <c r="Q7" s="8"/>
    </row>
    <row r="8" spans="1:333" ht="20" customHeight="1">
      <c r="A8" s="11" t="s">
        <v>32</v>
      </c>
      <c r="B8" s="16" t="s">
        <v>33</v>
      </c>
      <c r="C8" s="17" t="s">
        <v>22</v>
      </c>
      <c r="D8" s="18">
        <v>26902</v>
      </c>
      <c r="E8" s="13" t="s">
        <v>34</v>
      </c>
      <c r="F8" s="14">
        <v>1406</v>
      </c>
      <c r="G8" s="14">
        <v>1</v>
      </c>
      <c r="H8" s="14" cm="1">
        <f t="array" ref="H8">_xlfn.IFS(G8=0, 0, G8=1, 144, G8=2, 244, G8&gt;=3, 348)</f>
        <v>144</v>
      </c>
      <c r="I8" s="75">
        <f t="shared" si="0"/>
        <v>1557</v>
      </c>
      <c r="J8" s="8"/>
      <c r="K8" s="22" t="s">
        <v>44</v>
      </c>
      <c r="L8" s="40">
        <f>SUMIFS(Table1[Additional Payment, €],Table1[Department],K8)</f>
        <v>1288</v>
      </c>
      <c r="M8" s="21"/>
      <c r="N8" s="43">
        <v>1288</v>
      </c>
      <c r="O8" s="8"/>
      <c r="P8" s="8" t="s">
        <v>236</v>
      </c>
      <c r="Q8" s="8"/>
    </row>
    <row r="9" spans="1:333" ht="20" customHeight="1">
      <c r="A9" s="15" t="s">
        <v>35</v>
      </c>
      <c r="B9" s="16" t="s">
        <v>36</v>
      </c>
      <c r="C9" s="17" t="s">
        <v>15</v>
      </c>
      <c r="D9" s="18">
        <v>23947</v>
      </c>
      <c r="E9" s="13" t="s">
        <v>19</v>
      </c>
      <c r="F9" s="14">
        <v>1179</v>
      </c>
      <c r="G9" s="14">
        <v>4</v>
      </c>
      <c r="H9" s="14" cm="1">
        <f t="array" ref="H9">_xlfn.IFS(G9=0, 0, G9=1, 144, G9=2, 244, G9&gt;=3, 348)</f>
        <v>348</v>
      </c>
      <c r="I9" s="75">
        <f t="shared" si="0"/>
        <v>1507</v>
      </c>
      <c r="J9" s="8"/>
      <c r="K9" s="22" t="s">
        <v>55</v>
      </c>
      <c r="L9" s="40">
        <f>SUMIFS(Table1[Additional Payment, €],Table1[Department],K9)</f>
        <v>2372</v>
      </c>
      <c r="M9" s="21"/>
      <c r="N9" s="43">
        <v>2372</v>
      </c>
      <c r="O9" s="8"/>
      <c r="P9" s="8" t="s">
        <v>237</v>
      </c>
      <c r="Q9" s="8"/>
    </row>
    <row r="10" spans="1:333" ht="20" customHeight="1">
      <c r="A10" s="11" t="s">
        <v>37</v>
      </c>
      <c r="B10" s="16" t="s">
        <v>38</v>
      </c>
      <c r="C10" s="17" t="s">
        <v>22</v>
      </c>
      <c r="D10" s="18">
        <v>18396</v>
      </c>
      <c r="E10" s="13" t="s">
        <v>16</v>
      </c>
      <c r="F10" s="14">
        <v>1478</v>
      </c>
      <c r="G10" s="14">
        <v>3</v>
      </c>
      <c r="H10" s="14" cm="1">
        <f t="array" ref="H10">_xlfn.IFS(G10=0, 0, G10=1, 144, G10=2, 244, G10&gt;=3, 348)</f>
        <v>348</v>
      </c>
      <c r="I10" s="75">
        <f t="shared" si="0"/>
        <v>1811</v>
      </c>
      <c r="J10" s="8"/>
      <c r="K10" s="22" t="s">
        <v>16</v>
      </c>
      <c r="L10" s="40">
        <f>SUMIFS(Table1[Additional Payment, €],Table1[Department],K10)</f>
        <v>2312</v>
      </c>
      <c r="M10" s="21"/>
      <c r="N10" s="43">
        <v>2312</v>
      </c>
      <c r="O10" s="8"/>
      <c r="P10" s="8" t="s">
        <v>238</v>
      </c>
      <c r="Q10" s="8"/>
    </row>
    <row r="11" spans="1:333" ht="20" customHeight="1">
      <c r="A11" s="15" t="s">
        <v>39</v>
      </c>
      <c r="B11" s="16" t="s">
        <v>40</v>
      </c>
      <c r="C11" s="17" t="s">
        <v>15</v>
      </c>
      <c r="D11" s="18">
        <v>23429</v>
      </c>
      <c r="E11" s="13" t="s">
        <v>41</v>
      </c>
      <c r="F11" s="14">
        <v>2807</v>
      </c>
      <c r="G11" s="14">
        <v>0</v>
      </c>
      <c r="H11" s="14" cm="1">
        <f t="array" ref="H11">_xlfn.IFS(G11=0, 0, G11=1, 144, G11=2, 244, G11&gt;=3, 348)</f>
        <v>0</v>
      </c>
      <c r="I11" s="75">
        <f t="shared" si="0"/>
        <v>2854</v>
      </c>
      <c r="J11" s="8"/>
      <c r="K11" s="22" t="s">
        <v>19</v>
      </c>
      <c r="L11" s="40">
        <f>SUMIFS(Table1[Additional Payment, €],Table1[Department],K11)</f>
        <v>2068</v>
      </c>
      <c r="M11" s="21"/>
      <c r="N11" s="43">
        <v>2068</v>
      </c>
      <c r="O11" s="8"/>
      <c r="Q11" s="8"/>
    </row>
    <row r="12" spans="1:333" ht="20" customHeight="1">
      <c r="A12" s="11" t="s">
        <v>42</v>
      </c>
      <c r="B12" s="16" t="s">
        <v>43</v>
      </c>
      <c r="C12" s="17" t="s">
        <v>22</v>
      </c>
      <c r="D12" s="18">
        <v>24814</v>
      </c>
      <c r="E12" s="13" t="s">
        <v>44</v>
      </c>
      <c r="F12" s="14">
        <v>2997</v>
      </c>
      <c r="G12" s="14">
        <v>4</v>
      </c>
      <c r="H12" s="14" cm="1">
        <f t="array" ref="H12">_xlfn.IFS(G12=0, 0, G12=1, 144, G12=2, 244, G12&gt;=3, 348)</f>
        <v>348</v>
      </c>
      <c r="I12" s="75">
        <f t="shared" si="0"/>
        <v>3356</v>
      </c>
      <c r="J12" s="8"/>
      <c r="K12" s="22" t="s">
        <v>49</v>
      </c>
      <c r="L12" s="40">
        <f>SUMIFS(Table1[Additional Payment, €],Table1[Department],K12)</f>
        <v>1984</v>
      </c>
      <c r="M12" s="21"/>
      <c r="N12" s="43">
        <v>1984</v>
      </c>
      <c r="O12" s="8"/>
      <c r="Q12" s="8"/>
    </row>
    <row r="13" spans="1:333" ht="20" customHeight="1">
      <c r="A13" s="15" t="s">
        <v>45</v>
      </c>
      <c r="B13" s="16" t="s">
        <v>46</v>
      </c>
      <c r="C13" s="17" t="s">
        <v>22</v>
      </c>
      <c r="D13" s="18">
        <v>26111</v>
      </c>
      <c r="E13" s="13" t="s">
        <v>16</v>
      </c>
      <c r="F13" s="14">
        <v>1987</v>
      </c>
      <c r="G13" s="14">
        <v>1</v>
      </c>
      <c r="H13" s="14" cm="1">
        <f t="array" ref="H13">_xlfn.IFS(G13=0, 0, G13=1, 144, G13=2, 244, G13&gt;=3, 348)</f>
        <v>144</v>
      </c>
      <c r="I13" s="75">
        <f t="shared" si="0"/>
        <v>2148</v>
      </c>
      <c r="J13" s="8"/>
      <c r="K13" s="22" t="s">
        <v>41</v>
      </c>
      <c r="L13" s="40">
        <f>SUMIFS(Table1[Additional Payment, €],Table1[Department],K13)</f>
        <v>1536</v>
      </c>
      <c r="M13" s="21"/>
      <c r="N13" s="43">
        <v>1536</v>
      </c>
      <c r="O13" s="8"/>
      <c r="P13" s="10" t="s">
        <v>239</v>
      </c>
      <c r="Q13" s="8"/>
    </row>
    <row r="14" spans="1:333" ht="20" customHeight="1" thickBot="1">
      <c r="A14" s="11" t="s">
        <v>47</v>
      </c>
      <c r="B14" s="16" t="s">
        <v>48</v>
      </c>
      <c r="C14" s="17" t="s">
        <v>15</v>
      </c>
      <c r="D14" s="18">
        <v>18395</v>
      </c>
      <c r="E14" s="13" t="s">
        <v>49</v>
      </c>
      <c r="F14" s="14">
        <v>1303</v>
      </c>
      <c r="G14" s="14">
        <v>0</v>
      </c>
      <c r="H14" s="14" cm="1">
        <f t="array" ref="H14">_xlfn.IFS(G14=0, 0, G14=1, 144, G14=2, 244, G14&gt;=3, 348)</f>
        <v>0</v>
      </c>
      <c r="I14" s="75">
        <f t="shared" si="0"/>
        <v>1325</v>
      </c>
      <c r="J14" s="8"/>
      <c r="K14" s="22" t="s">
        <v>52</v>
      </c>
      <c r="L14" s="40">
        <f>SUMIFS(Table1[Additional Payment, €],Table1[Department],K14)</f>
        <v>1920</v>
      </c>
      <c r="M14" s="21"/>
      <c r="N14" s="49">
        <v>1920</v>
      </c>
      <c r="O14" s="8"/>
      <c r="P14" s="8" t="s">
        <v>240</v>
      </c>
      <c r="Q14" s="8"/>
    </row>
    <row r="15" spans="1:333" ht="20" customHeight="1" thickTop="1">
      <c r="A15" s="15" t="s">
        <v>50</v>
      </c>
      <c r="B15" s="16" t="s">
        <v>51</v>
      </c>
      <c r="C15" s="17" t="s">
        <v>15</v>
      </c>
      <c r="D15" s="18">
        <v>27542</v>
      </c>
      <c r="E15" s="13" t="s">
        <v>52</v>
      </c>
      <c r="F15" s="14">
        <v>2770</v>
      </c>
      <c r="G15" s="14">
        <v>3</v>
      </c>
      <c r="H15" s="14" cm="1">
        <f t="array" ref="H15">_xlfn.IFS(G15=0, 0, G15=1, 144, G15=2, 244, G15&gt;=3, 348)</f>
        <v>348</v>
      </c>
      <c r="I15" s="75">
        <f t="shared" si="0"/>
        <v>3125</v>
      </c>
      <c r="J15" s="8"/>
      <c r="L15" s="42"/>
      <c r="N15" s="42"/>
      <c r="O15" s="8"/>
      <c r="P15" s="8" t="s">
        <v>243</v>
      </c>
      <c r="Q15" s="8"/>
    </row>
    <row r="16" spans="1:333" ht="20" customHeight="1">
      <c r="A16" s="11" t="s">
        <v>53</v>
      </c>
      <c r="B16" s="16" t="s">
        <v>54</v>
      </c>
      <c r="C16" s="17" t="s">
        <v>15</v>
      </c>
      <c r="D16" s="18">
        <v>25661</v>
      </c>
      <c r="E16" s="13" t="s">
        <v>55</v>
      </c>
      <c r="F16" s="14">
        <v>1606</v>
      </c>
      <c r="G16" s="14">
        <v>0</v>
      </c>
      <c r="H16" s="14" cm="1">
        <f t="array" ref="H16">_xlfn.IFS(G16=0, 0, G16=1, 144, G16=2, 244, G16&gt;=3, 348)</f>
        <v>0</v>
      </c>
      <c r="I16" s="75">
        <f t="shared" si="0"/>
        <v>1633</v>
      </c>
      <c r="J16" s="8"/>
      <c r="K16" s="54" t="s">
        <v>226</v>
      </c>
      <c r="L16" s="55"/>
      <c r="M16" s="39"/>
      <c r="N16" s="47"/>
      <c r="O16" s="8"/>
      <c r="P16" s="8" t="s">
        <v>241</v>
      </c>
      <c r="Q16" s="8"/>
    </row>
    <row r="17" spans="1:17" ht="20" customHeight="1">
      <c r="A17" s="15" t="s">
        <v>56</v>
      </c>
      <c r="B17" s="16" t="s">
        <v>57</v>
      </c>
      <c r="C17" s="17" t="s">
        <v>15</v>
      </c>
      <c r="D17" s="18">
        <v>20780</v>
      </c>
      <c r="E17" s="13" t="s">
        <v>55</v>
      </c>
      <c r="F17" s="14">
        <v>1717</v>
      </c>
      <c r="G17" s="14">
        <v>3</v>
      </c>
      <c r="H17" s="14" cm="1">
        <f t="array" ref="H17">_xlfn.IFS(G17=0, 0, G17=1, 144, G17=2, 244, G17&gt;=3, 348)</f>
        <v>348</v>
      </c>
      <c r="I17" s="75">
        <f t="shared" si="0"/>
        <v>2054</v>
      </c>
      <c r="J17" s="8"/>
      <c r="K17" s="23" t="s">
        <v>26</v>
      </c>
      <c r="L17" s="74">
        <f>COUNTIF(Table1[Department],K17)</f>
        <v>10</v>
      </c>
      <c r="M17" s="21"/>
      <c r="N17" s="50">
        <v>10</v>
      </c>
      <c r="O17" s="8"/>
      <c r="P17" s="8" t="s">
        <v>242</v>
      </c>
      <c r="Q17" s="8"/>
    </row>
    <row r="18" spans="1:17" ht="20" customHeight="1">
      <c r="A18" s="11" t="s">
        <v>58</v>
      </c>
      <c r="B18" s="16" t="s">
        <v>59</v>
      </c>
      <c r="C18" s="17" t="s">
        <v>22</v>
      </c>
      <c r="D18" s="18">
        <v>23426</v>
      </c>
      <c r="E18" s="13" t="s">
        <v>49</v>
      </c>
      <c r="F18" s="14">
        <v>1554</v>
      </c>
      <c r="G18" s="14">
        <v>4</v>
      </c>
      <c r="H18" s="14" cm="1">
        <f t="array" ref="H18">_xlfn.IFS(G18=0, 0, G18=1, 144, G18=2, 244, G18&gt;=3, 348)</f>
        <v>348</v>
      </c>
      <c r="I18" s="75">
        <f t="shared" si="0"/>
        <v>1888</v>
      </c>
      <c r="J18" s="8"/>
      <c r="K18" s="23" t="s">
        <v>66</v>
      </c>
      <c r="L18" s="74">
        <f>COUNTIF(Table1[Department],K18)</f>
        <v>6</v>
      </c>
      <c r="M18" s="21"/>
      <c r="N18" s="51">
        <v>6</v>
      </c>
      <c r="O18" s="8"/>
      <c r="Q18" s="8"/>
    </row>
    <row r="19" spans="1:17" ht="20" customHeight="1">
      <c r="A19" s="15" t="s">
        <v>60</v>
      </c>
      <c r="B19" s="16" t="s">
        <v>61</v>
      </c>
      <c r="C19" s="17" t="s">
        <v>15</v>
      </c>
      <c r="D19" s="18">
        <v>18796</v>
      </c>
      <c r="E19" s="13" t="s">
        <v>29</v>
      </c>
      <c r="F19" s="14">
        <v>1083</v>
      </c>
      <c r="G19" s="14">
        <v>4</v>
      </c>
      <c r="H19" s="14" cm="1">
        <f t="array" ref="H19">_xlfn.IFS(G19=0, 0, G19=1, 144, G19=2, 244, G19&gt;=3, 348)</f>
        <v>348</v>
      </c>
      <c r="I19" s="75">
        <f t="shared" si="0"/>
        <v>1409</v>
      </c>
      <c r="J19" s="8"/>
      <c r="K19" s="23" t="s">
        <v>23</v>
      </c>
      <c r="L19" s="74">
        <f>COUNTIF(Table1[Department],K19)</f>
        <v>5</v>
      </c>
      <c r="M19" s="21"/>
      <c r="N19" s="51">
        <v>5</v>
      </c>
      <c r="O19" s="8"/>
      <c r="Q19" s="8"/>
    </row>
    <row r="20" spans="1:17" ht="20" customHeight="1">
      <c r="A20" s="11" t="s">
        <v>62</v>
      </c>
      <c r="B20" s="16" t="s">
        <v>63</v>
      </c>
      <c r="C20" s="17" t="s">
        <v>22</v>
      </c>
      <c r="D20" s="18">
        <v>23582</v>
      </c>
      <c r="E20" s="13" t="s">
        <v>23</v>
      </c>
      <c r="F20" s="14">
        <v>1598</v>
      </c>
      <c r="G20" s="14">
        <v>4</v>
      </c>
      <c r="H20" s="14" cm="1">
        <f t="array" ref="H20">_xlfn.IFS(G20=0, 0, G20=1, 144, G20=2, 244, G20&gt;=3, 348)</f>
        <v>348</v>
      </c>
      <c r="I20" s="75">
        <f t="shared" si="0"/>
        <v>1933</v>
      </c>
      <c r="J20" s="8"/>
      <c r="K20" s="23" t="s">
        <v>34</v>
      </c>
      <c r="L20" s="74">
        <f>COUNTIF(Table1[Department],K20)</f>
        <v>7</v>
      </c>
      <c r="M20" s="21"/>
      <c r="N20" s="51">
        <v>7</v>
      </c>
      <c r="O20" s="8"/>
      <c r="P20" s="10" t="s">
        <v>252</v>
      </c>
      <c r="Q20" s="8"/>
    </row>
    <row r="21" spans="1:17" ht="20" customHeight="1">
      <c r="A21" s="15" t="s">
        <v>64</v>
      </c>
      <c r="B21" s="16" t="s">
        <v>65</v>
      </c>
      <c r="C21" s="17" t="s">
        <v>15</v>
      </c>
      <c r="D21" s="18">
        <v>23691</v>
      </c>
      <c r="E21" s="13" t="s">
        <v>66</v>
      </c>
      <c r="F21" s="14">
        <v>1445</v>
      </c>
      <c r="G21" s="14">
        <v>0</v>
      </c>
      <c r="H21" s="14" cm="1">
        <f t="array" ref="H21">_xlfn.IFS(G21=0, 0, G21=1, 144, G21=2, 244, G21&gt;=3, 348)</f>
        <v>0</v>
      </c>
      <c r="I21" s="75">
        <f t="shared" si="0"/>
        <v>1469</v>
      </c>
      <c r="J21" s="8"/>
      <c r="K21" s="23" t="s">
        <v>29</v>
      </c>
      <c r="L21" s="74">
        <f>COUNTIF(Table1[Department],K21)</f>
        <v>14</v>
      </c>
      <c r="M21" s="21"/>
      <c r="N21" s="51">
        <v>14</v>
      </c>
      <c r="O21" s="8"/>
      <c r="P21" s="8" t="s">
        <v>251</v>
      </c>
      <c r="Q21" s="8"/>
    </row>
    <row r="22" spans="1:17" ht="20" customHeight="1">
      <c r="A22" s="11" t="s">
        <v>67</v>
      </c>
      <c r="B22" s="16" t="s">
        <v>68</v>
      </c>
      <c r="C22" s="17" t="s">
        <v>22</v>
      </c>
      <c r="D22" s="18">
        <v>19438</v>
      </c>
      <c r="E22" s="13" t="s">
        <v>55</v>
      </c>
      <c r="F22" s="14">
        <v>1171</v>
      </c>
      <c r="G22" s="14">
        <v>2</v>
      </c>
      <c r="H22" s="14" cm="1">
        <f t="array" ref="H22">_xlfn.IFS(G22=0, 0, G22=1, 144, G22=2, 244, G22&gt;=3, 348)</f>
        <v>244</v>
      </c>
      <c r="I22" s="75">
        <f t="shared" si="0"/>
        <v>1407</v>
      </c>
      <c r="J22" s="8"/>
      <c r="K22" s="23" t="s">
        <v>44</v>
      </c>
      <c r="L22" s="74">
        <f>COUNTIF(Table1[Department],K22)</f>
        <v>7</v>
      </c>
      <c r="M22" s="21"/>
      <c r="N22" s="51">
        <v>7</v>
      </c>
      <c r="O22" s="8"/>
      <c r="P22" s="8" t="s">
        <v>253</v>
      </c>
      <c r="Q22" s="8"/>
    </row>
    <row r="23" spans="1:17" ht="20" customHeight="1">
      <c r="A23" s="15" t="s">
        <v>69</v>
      </c>
      <c r="B23" s="16" t="s">
        <v>70</v>
      </c>
      <c r="C23" s="17" t="s">
        <v>22</v>
      </c>
      <c r="D23" s="18">
        <v>21949</v>
      </c>
      <c r="E23" s="13" t="s">
        <v>66</v>
      </c>
      <c r="F23" s="14">
        <v>2689</v>
      </c>
      <c r="G23" s="14">
        <v>4</v>
      </c>
      <c r="H23" s="14" cm="1">
        <f t="array" ref="H23">_xlfn.IFS(G23=0, 0, G23=1, 144, G23=2, 244, G23&gt;=3, 348)</f>
        <v>348</v>
      </c>
      <c r="I23" s="75">
        <f t="shared" si="0"/>
        <v>3042</v>
      </c>
      <c r="J23" s="8"/>
      <c r="K23" s="23" t="s">
        <v>55</v>
      </c>
      <c r="L23" s="74">
        <f>COUNTIF(Table1[Department],K23)</f>
        <v>11</v>
      </c>
      <c r="M23" s="21"/>
      <c r="N23" s="51">
        <v>11</v>
      </c>
      <c r="O23" s="8"/>
      <c r="Q23" s="8"/>
    </row>
    <row r="24" spans="1:17" ht="20" customHeight="1">
      <c r="A24" s="11" t="s">
        <v>71</v>
      </c>
      <c r="B24" s="16" t="s">
        <v>72</v>
      </c>
      <c r="C24" s="17" t="s">
        <v>22</v>
      </c>
      <c r="D24" s="18">
        <v>20385</v>
      </c>
      <c r="E24" s="13" t="s">
        <v>44</v>
      </c>
      <c r="F24" s="14">
        <v>2947</v>
      </c>
      <c r="G24" s="14">
        <v>2</v>
      </c>
      <c r="H24" s="14" cm="1">
        <f t="array" ref="H24">_xlfn.IFS(G24=0, 0, G24=1, 144, G24=2, 244, G24&gt;=3, 348)</f>
        <v>244</v>
      </c>
      <c r="I24" s="75">
        <f t="shared" si="0"/>
        <v>3213</v>
      </c>
      <c r="J24" s="8"/>
      <c r="K24" s="23" t="s">
        <v>16</v>
      </c>
      <c r="L24" s="74">
        <f>COUNTIF(Table1[Department],K24)</f>
        <v>11</v>
      </c>
      <c r="M24" s="21"/>
      <c r="N24" s="51">
        <v>11</v>
      </c>
      <c r="O24" s="8"/>
      <c r="Q24" s="8"/>
    </row>
    <row r="25" spans="1:17" ht="20" customHeight="1">
      <c r="A25" s="15" t="s">
        <v>73</v>
      </c>
      <c r="B25" s="16" t="s">
        <v>74</v>
      </c>
      <c r="C25" s="17" t="s">
        <v>22</v>
      </c>
      <c r="D25" s="18">
        <v>26956</v>
      </c>
      <c r="E25" s="13" t="s">
        <v>41</v>
      </c>
      <c r="F25" s="14">
        <v>2173</v>
      </c>
      <c r="G25" s="14">
        <v>3</v>
      </c>
      <c r="H25" s="14" cm="1">
        <f t="array" ref="H25">_xlfn.IFS(G25=0, 0, G25=1, 144, G25=2, 244, G25&gt;=3, 348)</f>
        <v>348</v>
      </c>
      <c r="I25" s="75">
        <f t="shared" si="0"/>
        <v>2518</v>
      </c>
      <c r="J25" s="8"/>
      <c r="K25" s="23" t="s">
        <v>19</v>
      </c>
      <c r="L25" s="74">
        <f>COUNTIF(Table1[Department],K25)</f>
        <v>8</v>
      </c>
      <c r="M25" s="21"/>
      <c r="N25" s="51">
        <v>8</v>
      </c>
      <c r="O25" s="8"/>
      <c r="Q25" s="8"/>
    </row>
    <row r="26" spans="1:17" ht="20" customHeight="1">
      <c r="A26" s="11" t="s">
        <v>75</v>
      </c>
      <c r="B26" s="16" t="s">
        <v>76</v>
      </c>
      <c r="C26" s="17" t="s">
        <v>22</v>
      </c>
      <c r="D26" s="18">
        <v>18802</v>
      </c>
      <c r="E26" s="13" t="s">
        <v>16</v>
      </c>
      <c r="F26" s="14">
        <v>2811</v>
      </c>
      <c r="G26" s="14">
        <v>2</v>
      </c>
      <c r="H26" s="14" cm="1">
        <f t="array" ref="H26">_xlfn.IFS(G26=0, 0, G26=1, 144, G26=2, 244, G26&gt;=3, 348)</f>
        <v>244</v>
      </c>
      <c r="I26" s="75">
        <f t="shared" si="0"/>
        <v>3074</v>
      </c>
      <c r="J26" s="8"/>
      <c r="K26" s="23" t="s">
        <v>49</v>
      </c>
      <c r="L26" s="74">
        <f>COUNTIF(Table1[Department],K26)</f>
        <v>7</v>
      </c>
      <c r="M26" s="21"/>
      <c r="N26" s="51">
        <v>7</v>
      </c>
      <c r="O26" s="8"/>
      <c r="Q26" s="8"/>
    </row>
    <row r="27" spans="1:17" ht="20" customHeight="1">
      <c r="A27" s="11" t="s">
        <v>77</v>
      </c>
      <c r="B27" s="16" t="s">
        <v>78</v>
      </c>
      <c r="C27" s="17" t="s">
        <v>22</v>
      </c>
      <c r="D27" s="18">
        <v>20464</v>
      </c>
      <c r="E27" s="13" t="s">
        <v>16</v>
      </c>
      <c r="F27" s="14">
        <v>1388</v>
      </c>
      <c r="G27" s="14">
        <v>4</v>
      </c>
      <c r="H27" s="14" cm="1">
        <f t="array" ref="H27">_xlfn.IFS(G27=0, 0, G27=1, 144, G27=2, 244, G27&gt;=3, 348)</f>
        <v>348</v>
      </c>
      <c r="I27" s="75">
        <f t="shared" si="0"/>
        <v>1720</v>
      </c>
      <c r="J27" s="8"/>
      <c r="K27" s="23" t="s">
        <v>41</v>
      </c>
      <c r="L27" s="74">
        <f>COUNTIF(Table1[Department],K27)</f>
        <v>6</v>
      </c>
      <c r="M27" s="21"/>
      <c r="N27" s="51">
        <v>6</v>
      </c>
      <c r="O27" s="8"/>
      <c r="Q27" s="8"/>
    </row>
    <row r="28" spans="1:17" ht="20" customHeight="1" thickBot="1">
      <c r="A28" s="11" t="s">
        <v>79</v>
      </c>
      <c r="B28" s="16" t="s">
        <v>80</v>
      </c>
      <c r="C28" s="17" t="s">
        <v>15</v>
      </c>
      <c r="D28" s="18">
        <v>21736</v>
      </c>
      <c r="E28" s="13" t="s">
        <v>44</v>
      </c>
      <c r="F28" s="14">
        <v>1494</v>
      </c>
      <c r="G28" s="14">
        <v>0</v>
      </c>
      <c r="H28" s="14" cm="1">
        <f t="array" ref="H28">_xlfn.IFS(G28=0, 0, G28=1, 144, G28=2, 244, G28&gt;=3, 348)</f>
        <v>0</v>
      </c>
      <c r="I28" s="75">
        <f t="shared" si="0"/>
        <v>1519</v>
      </c>
      <c r="J28" s="8"/>
      <c r="K28" s="23" t="s">
        <v>52</v>
      </c>
      <c r="L28" s="74">
        <f>COUNTIF(Table1[Department],K28)</f>
        <v>8</v>
      </c>
      <c r="M28" s="21"/>
      <c r="N28" s="52">
        <v>8</v>
      </c>
      <c r="O28" s="8"/>
      <c r="Q28" s="8"/>
    </row>
    <row r="29" spans="1:17" ht="20" customHeight="1" thickTop="1">
      <c r="A29" s="11" t="s">
        <v>81</v>
      </c>
      <c r="B29" s="16" t="s">
        <v>82</v>
      </c>
      <c r="C29" s="17" t="s">
        <v>15</v>
      </c>
      <c r="D29" s="18">
        <v>22244</v>
      </c>
      <c r="E29" s="13" t="s">
        <v>29</v>
      </c>
      <c r="F29" s="14">
        <v>1225</v>
      </c>
      <c r="G29" s="14">
        <v>1</v>
      </c>
      <c r="H29" s="14" cm="1">
        <f t="array" ref="H29">_xlfn.IFS(G29=0, 0, G29=1, 144, G29=2, 244, G29&gt;=3, 348)</f>
        <v>144</v>
      </c>
      <c r="I29" s="75">
        <f t="shared" si="0"/>
        <v>1373</v>
      </c>
      <c r="J29" s="8"/>
      <c r="L29" s="42"/>
      <c r="N29" s="42"/>
      <c r="O29" s="8"/>
      <c r="Q29" s="8"/>
    </row>
    <row r="30" spans="1:17" ht="20" customHeight="1">
      <c r="A30" s="11" t="s">
        <v>83</v>
      </c>
      <c r="B30" s="16" t="s">
        <v>84</v>
      </c>
      <c r="C30" s="17" t="s">
        <v>15</v>
      </c>
      <c r="D30" s="18">
        <v>21231</v>
      </c>
      <c r="E30" s="13" t="s">
        <v>26</v>
      </c>
      <c r="F30" s="14">
        <v>1998</v>
      </c>
      <c r="G30" s="14">
        <v>3</v>
      </c>
      <c r="H30" s="14" cm="1">
        <f t="array" ref="H30">_xlfn.IFS(G30=0, 0, G30=1, 144, G30=2, 244, G30&gt;=3, 348)</f>
        <v>348</v>
      </c>
      <c r="I30" s="75">
        <f t="shared" si="0"/>
        <v>2340</v>
      </c>
      <c r="J30" s="8"/>
      <c r="K30" s="56" t="s">
        <v>259</v>
      </c>
      <c r="L30" s="57"/>
      <c r="M30" s="39"/>
      <c r="N30" s="47"/>
      <c r="O30" s="8"/>
      <c r="Q30" s="8"/>
    </row>
    <row r="31" spans="1:17" ht="20" customHeight="1">
      <c r="A31" s="11" t="s">
        <v>85</v>
      </c>
      <c r="B31" s="16" t="s">
        <v>86</v>
      </c>
      <c r="C31" s="17" t="s">
        <v>22</v>
      </c>
      <c r="D31" s="18">
        <v>27258</v>
      </c>
      <c r="E31" s="13" t="s">
        <v>26</v>
      </c>
      <c r="F31" s="14">
        <v>2373</v>
      </c>
      <c r="G31" s="14">
        <v>1</v>
      </c>
      <c r="H31" s="14" cm="1">
        <f t="array" ref="H31">_xlfn.IFS(G31=0, 0, G31=1, 144, G31=2, 244, G31&gt;=3, 348)</f>
        <v>144</v>
      </c>
      <c r="I31" s="75">
        <f t="shared" si="0"/>
        <v>2540</v>
      </c>
      <c r="J31" s="8"/>
      <c r="K31" s="24" t="s">
        <v>22</v>
      </c>
      <c r="L31" s="40">
        <f>SUMIF(Table1[Gender],K31,Table1[Total Salary $])</f>
        <v>119951</v>
      </c>
      <c r="M31" s="21"/>
      <c r="N31" s="48">
        <v>143984</v>
      </c>
      <c r="O31" s="8"/>
      <c r="Q31" s="8"/>
    </row>
    <row r="32" spans="1:17" ht="20" customHeight="1" thickBot="1">
      <c r="A32" s="11" t="s">
        <v>87</v>
      </c>
      <c r="B32" s="16" t="s">
        <v>88</v>
      </c>
      <c r="C32" s="17" t="s">
        <v>15</v>
      </c>
      <c r="D32" s="18">
        <v>19726</v>
      </c>
      <c r="E32" s="13" t="s">
        <v>49</v>
      </c>
      <c r="F32" s="14">
        <v>2486</v>
      </c>
      <c r="G32" s="14">
        <v>2</v>
      </c>
      <c r="H32" s="14" cm="1">
        <f t="array" ref="H32">_xlfn.IFS(G32=0, 0, G32=1, 144, G32=2, 244, G32&gt;=3, 348)</f>
        <v>244</v>
      </c>
      <c r="I32" s="75">
        <f t="shared" si="0"/>
        <v>2744</v>
      </c>
      <c r="J32" s="8"/>
      <c r="K32" s="24" t="s">
        <v>15</v>
      </c>
      <c r="L32" s="40">
        <f>SUMIF(Table1[Gender],K32,Table1[Total Salary $])</f>
        <v>99732</v>
      </c>
      <c r="M32" s="21"/>
      <c r="N32" s="49">
        <v>119765</v>
      </c>
      <c r="O32" s="8"/>
      <c r="Q32" s="8"/>
    </row>
    <row r="33" spans="1:17" ht="20" customHeight="1" thickTop="1">
      <c r="A33" s="11" t="s">
        <v>89</v>
      </c>
      <c r="B33" s="16" t="s">
        <v>90</v>
      </c>
      <c r="C33" s="17" t="s">
        <v>15</v>
      </c>
      <c r="D33" s="18">
        <v>25989</v>
      </c>
      <c r="E33" s="13" t="s">
        <v>55</v>
      </c>
      <c r="F33" s="14">
        <v>1262</v>
      </c>
      <c r="G33" s="14">
        <v>3</v>
      </c>
      <c r="H33" s="14" cm="1">
        <f t="array" ref="H33">_xlfn.IFS(G33=0, 0, G33=1, 144, G33=2, 244, G33&gt;=3, 348)</f>
        <v>348</v>
      </c>
      <c r="I33" s="75">
        <f t="shared" si="0"/>
        <v>1591</v>
      </c>
      <c r="J33" s="8"/>
      <c r="L33" s="42"/>
      <c r="N33" s="42"/>
      <c r="O33" s="8"/>
      <c r="Q33" s="8"/>
    </row>
    <row r="34" spans="1:17" ht="20" customHeight="1">
      <c r="A34" s="11" t="s">
        <v>91</v>
      </c>
      <c r="B34" s="16" t="s">
        <v>92</v>
      </c>
      <c r="C34" s="17" t="s">
        <v>22</v>
      </c>
      <c r="D34" s="18">
        <v>23977</v>
      </c>
      <c r="E34" s="13" t="s">
        <v>19</v>
      </c>
      <c r="F34" s="14">
        <v>2899</v>
      </c>
      <c r="G34" s="14">
        <v>3</v>
      </c>
      <c r="H34" s="14" cm="1">
        <f t="array" ref="H34">_xlfn.IFS(G34=0, 0, G34=1, 144, G34=2, 244, G34&gt;=3, 348)</f>
        <v>348</v>
      </c>
      <c r="I34" s="75">
        <f t="shared" ref="I34:I65" si="1">ROUND(SUM(F34*1.24,H34*1.08)*(1-0.18), 0)</f>
        <v>3256</v>
      </c>
      <c r="J34" s="8"/>
      <c r="K34" s="58" t="s">
        <v>228</v>
      </c>
      <c r="L34" s="59"/>
      <c r="M34" s="39"/>
      <c r="N34" s="47"/>
      <c r="O34" s="8"/>
      <c r="Q34" s="8"/>
    </row>
    <row r="35" spans="1:17" ht="20" customHeight="1">
      <c r="A35" s="11" t="s">
        <v>93</v>
      </c>
      <c r="B35" s="16" t="s">
        <v>94</v>
      </c>
      <c r="C35" s="17" t="s">
        <v>22</v>
      </c>
      <c r="D35" s="18">
        <v>21031</v>
      </c>
      <c r="E35" s="13" t="s">
        <v>52</v>
      </c>
      <c r="F35" s="14">
        <v>1426</v>
      </c>
      <c r="G35" s="14">
        <v>2</v>
      </c>
      <c r="H35" s="14" cm="1">
        <f t="array" ref="H35">_xlfn.IFS(G35=0, 0, G35=1, 144, G35=2, 244, G35&gt;=3, 348)</f>
        <v>244</v>
      </c>
      <c r="I35" s="75">
        <f t="shared" si="1"/>
        <v>1666</v>
      </c>
      <c r="J35" s="8"/>
      <c r="K35" s="25" t="s">
        <v>22</v>
      </c>
      <c r="L35" s="40">
        <f>AVERAGEIF(Table1[Gender],K35,Table1[Total Salary $])</f>
        <v>2263.2264150943397</v>
      </c>
      <c r="M35" s="21"/>
      <c r="N35" s="48">
        <v>2716.6792452830186</v>
      </c>
      <c r="O35" s="8"/>
      <c r="Q35" s="8"/>
    </row>
    <row r="36" spans="1:17" ht="20" customHeight="1" thickBot="1">
      <c r="A36" s="11" t="s">
        <v>95</v>
      </c>
      <c r="B36" s="16" t="s">
        <v>96</v>
      </c>
      <c r="C36" s="17" t="s">
        <v>15</v>
      </c>
      <c r="D36" s="18">
        <v>17744</v>
      </c>
      <c r="E36" s="13" t="s">
        <v>29</v>
      </c>
      <c r="F36" s="14">
        <v>2003</v>
      </c>
      <c r="G36" s="14">
        <v>2</v>
      </c>
      <c r="H36" s="14" cm="1">
        <f t="array" ref="H36">_xlfn.IFS(G36=0, 0, G36=1, 144, G36=2, 244, G36&gt;=3, 348)</f>
        <v>244</v>
      </c>
      <c r="I36" s="75">
        <f t="shared" si="1"/>
        <v>2253</v>
      </c>
      <c r="J36" s="8"/>
      <c r="K36" s="25" t="s">
        <v>15</v>
      </c>
      <c r="L36" s="40">
        <f>AVERAGEIF(Table1[Gender],K36,Table1[Total Salary $])</f>
        <v>2121.9574468085107</v>
      </c>
      <c r="M36" s="21"/>
      <c r="N36" s="49">
        <v>2548.1914893617022</v>
      </c>
      <c r="O36" s="8"/>
      <c r="Q36" s="8"/>
    </row>
    <row r="37" spans="1:17" ht="20" customHeight="1" thickTop="1">
      <c r="A37" s="11" t="s">
        <v>97</v>
      </c>
      <c r="B37" s="16" t="s">
        <v>98</v>
      </c>
      <c r="C37" s="17" t="s">
        <v>15</v>
      </c>
      <c r="D37" s="18">
        <v>26073</v>
      </c>
      <c r="E37" s="13" t="s">
        <v>29</v>
      </c>
      <c r="F37" s="14">
        <v>1874</v>
      </c>
      <c r="G37" s="14">
        <v>0</v>
      </c>
      <c r="H37" s="14" cm="1">
        <f t="array" ref="H37">_xlfn.IFS(G37=0, 0, G37=1, 144, G37=2, 244, G37&gt;=3, 348)</f>
        <v>0</v>
      </c>
      <c r="I37" s="75">
        <f t="shared" si="1"/>
        <v>1905</v>
      </c>
      <c r="J37" s="8"/>
      <c r="L37" s="42"/>
      <c r="N37" s="42"/>
      <c r="O37" s="8"/>
      <c r="Q37" s="8"/>
    </row>
    <row r="38" spans="1:17" ht="20" customHeight="1">
      <c r="A38" s="11" t="s">
        <v>99</v>
      </c>
      <c r="B38" s="16" t="s">
        <v>100</v>
      </c>
      <c r="C38" s="17" t="s">
        <v>15</v>
      </c>
      <c r="D38" s="18">
        <v>19752</v>
      </c>
      <c r="E38" s="13" t="s">
        <v>52</v>
      </c>
      <c r="F38" s="14">
        <v>2995</v>
      </c>
      <c r="G38" s="14">
        <v>1</v>
      </c>
      <c r="H38" s="14" cm="1">
        <f t="array" ref="H38">_xlfn.IFS(G38=0, 0, G38=1, 144, G38=2, 244, G38&gt;=3, 348)</f>
        <v>144</v>
      </c>
      <c r="I38" s="75">
        <f t="shared" si="1"/>
        <v>3173</v>
      </c>
      <c r="J38" s="8"/>
      <c r="K38" s="60" t="s">
        <v>229</v>
      </c>
      <c r="L38" s="61"/>
      <c r="M38" s="39"/>
      <c r="N38" s="47"/>
      <c r="O38" s="8"/>
      <c r="Q38" s="8"/>
    </row>
    <row r="39" spans="1:17" ht="20" customHeight="1">
      <c r="A39" s="11" t="s">
        <v>101</v>
      </c>
      <c r="B39" s="16" t="s">
        <v>102</v>
      </c>
      <c r="C39" s="17" t="s">
        <v>15</v>
      </c>
      <c r="D39" s="18">
        <v>23040</v>
      </c>
      <c r="E39" s="13" t="s">
        <v>16</v>
      </c>
      <c r="F39" s="14">
        <v>2568</v>
      </c>
      <c r="G39" s="14">
        <v>3</v>
      </c>
      <c r="H39" s="14" cm="1">
        <f t="array" ref="H39">_xlfn.IFS(G39=0, 0, G39=1, 144, G39=2, 244, G39&gt;=3, 348)</f>
        <v>348</v>
      </c>
      <c r="I39" s="75">
        <f t="shared" si="1"/>
        <v>2919</v>
      </c>
      <c r="J39" s="8"/>
      <c r="K39" s="27" t="s">
        <v>255</v>
      </c>
      <c r="L39" s="40">
        <f>SUMIF(Table1[Date of Birth], "&lt;=01-Jan-58", Table1[Number of Children])</f>
        <v>69</v>
      </c>
      <c r="M39" s="21"/>
      <c r="N39" s="50">
        <v>69</v>
      </c>
      <c r="O39" s="8"/>
      <c r="Q39" s="8"/>
    </row>
    <row r="40" spans="1:17" ht="20" customHeight="1">
      <c r="A40" s="11" t="s">
        <v>103</v>
      </c>
      <c r="B40" s="16" t="s">
        <v>104</v>
      </c>
      <c r="C40" s="17" t="s">
        <v>15</v>
      </c>
      <c r="D40" s="18">
        <v>20859</v>
      </c>
      <c r="E40" s="13" t="s">
        <v>29</v>
      </c>
      <c r="F40" s="14">
        <v>1892</v>
      </c>
      <c r="G40" s="14">
        <v>0</v>
      </c>
      <c r="H40" s="14" cm="1">
        <f t="array" ref="H40">_xlfn.IFS(G40=0, 0, G40=1, 144, G40=2, 244, G40&gt;=3, 348)</f>
        <v>0</v>
      </c>
      <c r="I40" s="75">
        <f t="shared" si="1"/>
        <v>1924</v>
      </c>
      <c r="J40" s="8"/>
      <c r="K40" s="27" t="s">
        <v>256</v>
      </c>
      <c r="L40" s="40">
        <f>SUMIF(Table1[Date of Birth], "&gt;=01-Jan-64", Table1[Number of Children])</f>
        <v>93</v>
      </c>
      <c r="M40" s="21"/>
      <c r="N40" s="51">
        <v>93</v>
      </c>
      <c r="O40" s="8"/>
      <c r="Q40" s="8"/>
    </row>
    <row r="41" spans="1:17" ht="20" customHeight="1" thickBot="1">
      <c r="A41" s="11" t="s">
        <v>105</v>
      </c>
      <c r="B41" s="16" t="s">
        <v>106</v>
      </c>
      <c r="C41" s="17" t="s">
        <v>15</v>
      </c>
      <c r="D41" s="18">
        <v>24810</v>
      </c>
      <c r="E41" s="13" t="s">
        <v>66</v>
      </c>
      <c r="F41" s="14">
        <v>2800</v>
      </c>
      <c r="G41" s="14">
        <v>0</v>
      </c>
      <c r="H41" s="14" cm="1">
        <f t="array" ref="H41">_xlfn.IFS(G41=0, 0, G41=1, 144, G41=2, 244, G41&gt;=3, 348)</f>
        <v>0</v>
      </c>
      <c r="I41" s="75">
        <f t="shared" si="1"/>
        <v>2847</v>
      </c>
      <c r="J41" s="8"/>
      <c r="K41" s="27" t="s">
        <v>257</v>
      </c>
      <c r="L41" s="40">
        <f>SUMIF(Table1[Date of Birth], "&gt;31-Dec-66", Table1[Number of Children])</f>
        <v>55</v>
      </c>
      <c r="M41" s="21"/>
      <c r="N41" s="52">
        <v>55</v>
      </c>
      <c r="O41" s="8"/>
      <c r="Q41" s="8"/>
    </row>
    <row r="42" spans="1:17" ht="20" customHeight="1" thickTop="1">
      <c r="A42" s="11" t="s">
        <v>107</v>
      </c>
      <c r="B42" s="16" t="s">
        <v>108</v>
      </c>
      <c r="C42" s="17" t="s">
        <v>15</v>
      </c>
      <c r="D42" s="18">
        <v>27209</v>
      </c>
      <c r="E42" s="13" t="s">
        <v>26</v>
      </c>
      <c r="F42" s="14">
        <v>2609</v>
      </c>
      <c r="G42" s="14">
        <v>0</v>
      </c>
      <c r="H42" s="14" cm="1">
        <f t="array" ref="H42">_xlfn.IFS(G42=0, 0, G42=1, 144, G42=2, 244, G42&gt;=3, 348)</f>
        <v>0</v>
      </c>
      <c r="I42" s="75">
        <f t="shared" si="1"/>
        <v>2653</v>
      </c>
      <c r="J42" s="8"/>
      <c r="L42" s="42"/>
      <c r="N42" s="42"/>
      <c r="O42" s="8"/>
      <c r="Q42" s="8"/>
    </row>
    <row r="43" spans="1:17" ht="20" customHeight="1">
      <c r="A43" s="11" t="s">
        <v>109</v>
      </c>
      <c r="B43" s="16" t="s">
        <v>110</v>
      </c>
      <c r="C43" s="17" t="s">
        <v>22</v>
      </c>
      <c r="D43" s="18">
        <v>27701</v>
      </c>
      <c r="E43" s="13" t="s">
        <v>29</v>
      </c>
      <c r="F43" s="14">
        <v>1074</v>
      </c>
      <c r="G43" s="14">
        <v>0</v>
      </c>
      <c r="H43" s="14" cm="1">
        <f t="array" ref="H43">_xlfn.IFS(G43=0, 0, G43=1, 144, G43=2, 244, G43&gt;=3, 348)</f>
        <v>0</v>
      </c>
      <c r="I43" s="75">
        <f t="shared" si="1"/>
        <v>1092</v>
      </c>
      <c r="J43" s="8"/>
      <c r="L43" s="42"/>
      <c r="N43" s="42"/>
      <c r="O43" s="8"/>
      <c r="Q43" s="8"/>
    </row>
    <row r="44" spans="1:17" ht="20" customHeight="1">
      <c r="A44" s="11" t="s">
        <v>111</v>
      </c>
      <c r="B44" s="16" t="s">
        <v>112</v>
      </c>
      <c r="C44" s="17" t="s">
        <v>15</v>
      </c>
      <c r="D44" s="18">
        <v>25886</v>
      </c>
      <c r="E44" s="13" t="s">
        <v>55</v>
      </c>
      <c r="F44" s="14">
        <v>1015</v>
      </c>
      <c r="G44" s="14">
        <v>2</v>
      </c>
      <c r="H44" s="14" cm="1">
        <f t="array" ref="H44">_xlfn.IFS(G44=0, 0, G44=1, 144, G44=2, 244, G44&gt;=3, 348)</f>
        <v>244</v>
      </c>
      <c r="I44" s="75">
        <f t="shared" si="1"/>
        <v>1248</v>
      </c>
      <c r="J44" s="8"/>
      <c r="K44" s="21"/>
      <c r="L44" s="43"/>
      <c r="M44" s="21"/>
      <c r="N44" s="43"/>
      <c r="O44" s="8"/>
      <c r="Q44" s="8"/>
    </row>
    <row r="45" spans="1:17" ht="20" customHeight="1">
      <c r="A45" s="11" t="s">
        <v>113</v>
      </c>
      <c r="B45" s="16" t="s">
        <v>114</v>
      </c>
      <c r="C45" s="17" t="s">
        <v>22</v>
      </c>
      <c r="D45" s="18">
        <v>19843</v>
      </c>
      <c r="E45" s="13" t="s">
        <v>19</v>
      </c>
      <c r="F45" s="14">
        <v>2611</v>
      </c>
      <c r="G45" s="14">
        <v>1</v>
      </c>
      <c r="H45" s="14" cm="1">
        <f t="array" ref="H45">_xlfn.IFS(G45=0, 0, G45=1, 144, G45=2, 244, G45&gt;=3, 348)</f>
        <v>144</v>
      </c>
      <c r="I45" s="75">
        <f t="shared" si="1"/>
        <v>2782</v>
      </c>
      <c r="J45" s="8"/>
      <c r="K45" s="21"/>
      <c r="L45" s="43"/>
      <c r="M45" s="21"/>
      <c r="N45" s="43"/>
      <c r="O45" s="8"/>
      <c r="Q45" s="8"/>
    </row>
    <row r="46" spans="1:17" ht="20" customHeight="1">
      <c r="A46" s="11" t="s">
        <v>115</v>
      </c>
      <c r="B46" s="16" t="s">
        <v>116</v>
      </c>
      <c r="C46" s="17" t="s">
        <v>22</v>
      </c>
      <c r="D46" s="18">
        <v>19164</v>
      </c>
      <c r="E46" s="13" t="s">
        <v>29</v>
      </c>
      <c r="F46" s="14">
        <v>2652</v>
      </c>
      <c r="G46" s="14">
        <v>3</v>
      </c>
      <c r="H46" s="14" cm="1">
        <f t="array" ref="H46">_xlfn.IFS(G46=0, 0, G46=1, 144, G46=2, 244, G46&gt;=3, 348)</f>
        <v>348</v>
      </c>
      <c r="I46" s="75">
        <f t="shared" si="1"/>
        <v>3005</v>
      </c>
      <c r="J46" s="8"/>
      <c r="K46" s="26"/>
      <c r="L46" s="42"/>
      <c r="N46" s="42"/>
      <c r="O46" s="8"/>
      <c r="Q46" s="8"/>
    </row>
    <row r="47" spans="1:17" ht="20" customHeight="1">
      <c r="A47" s="11" t="s">
        <v>117</v>
      </c>
      <c r="B47" s="16" t="s">
        <v>118</v>
      </c>
      <c r="C47" s="17" t="s">
        <v>22</v>
      </c>
      <c r="D47" s="18">
        <v>18526</v>
      </c>
      <c r="E47" s="13" t="s">
        <v>26</v>
      </c>
      <c r="F47" s="14">
        <v>1750</v>
      </c>
      <c r="G47" s="14">
        <v>3</v>
      </c>
      <c r="H47" s="14" cm="1">
        <f t="array" ref="H47">_xlfn.IFS(G47=0, 0, G47=1, 144, G47=2, 244, G47&gt;=3, 348)</f>
        <v>348</v>
      </c>
      <c r="I47" s="75">
        <f t="shared" si="1"/>
        <v>2088</v>
      </c>
      <c r="J47" s="8"/>
      <c r="L47" s="42"/>
      <c r="N47" s="42"/>
      <c r="O47" s="8"/>
      <c r="Q47" s="8"/>
    </row>
    <row r="48" spans="1:17" ht="20" customHeight="1">
      <c r="A48" s="11" t="s">
        <v>119</v>
      </c>
      <c r="B48" s="16" t="s">
        <v>120</v>
      </c>
      <c r="C48" s="17" t="s">
        <v>15</v>
      </c>
      <c r="D48" s="18">
        <v>18911</v>
      </c>
      <c r="E48" s="13" t="s">
        <v>34</v>
      </c>
      <c r="F48" s="14">
        <v>1883</v>
      </c>
      <c r="G48" s="14">
        <v>3</v>
      </c>
      <c r="H48" s="14" cm="1">
        <f t="array" ref="H48">_xlfn.IFS(G48=0, 0, G48=1, 144, G48=2, 244, G48&gt;=3, 348)</f>
        <v>348</v>
      </c>
      <c r="I48" s="75">
        <f t="shared" si="1"/>
        <v>2223</v>
      </c>
      <c r="J48" s="8"/>
      <c r="L48" s="42"/>
      <c r="N48" s="42"/>
      <c r="O48" s="8"/>
      <c r="Q48" s="8"/>
    </row>
    <row r="49" spans="1:17" ht="20" customHeight="1">
      <c r="A49" s="11" t="s">
        <v>121</v>
      </c>
      <c r="B49" s="16" t="s">
        <v>122</v>
      </c>
      <c r="C49" s="17" t="s">
        <v>22</v>
      </c>
      <c r="D49" s="18">
        <v>21022</v>
      </c>
      <c r="E49" s="13" t="s">
        <v>16</v>
      </c>
      <c r="F49" s="14">
        <v>2536</v>
      </c>
      <c r="G49" s="14">
        <v>1</v>
      </c>
      <c r="H49" s="14" cm="1">
        <f t="array" ref="H49">_xlfn.IFS(G49=0, 0, G49=1, 144, G49=2, 244, G49&gt;=3, 348)</f>
        <v>144</v>
      </c>
      <c r="I49" s="75">
        <f t="shared" si="1"/>
        <v>2706</v>
      </c>
      <c r="J49" s="8"/>
      <c r="K49" s="21"/>
      <c r="L49" s="43"/>
      <c r="M49" s="21"/>
      <c r="N49" s="43"/>
      <c r="O49" s="8"/>
      <c r="Q49" s="8"/>
    </row>
    <row r="50" spans="1:17" ht="20" customHeight="1">
      <c r="A50" s="11" t="s">
        <v>123</v>
      </c>
      <c r="B50" s="16" t="s">
        <v>124</v>
      </c>
      <c r="C50" s="17" t="s">
        <v>22</v>
      </c>
      <c r="D50" s="18">
        <v>20194</v>
      </c>
      <c r="E50" s="13" t="s">
        <v>55</v>
      </c>
      <c r="F50" s="14">
        <v>2614</v>
      </c>
      <c r="G50" s="14">
        <v>1</v>
      </c>
      <c r="H50" s="14" cm="1">
        <f t="array" ref="H50">_xlfn.IFS(G50=0, 0, G50=1, 144, G50=2, 244, G50&gt;=3, 348)</f>
        <v>144</v>
      </c>
      <c r="I50" s="75">
        <f t="shared" si="1"/>
        <v>2785</v>
      </c>
      <c r="J50" s="8"/>
      <c r="L50" s="42"/>
      <c r="N50" s="42"/>
      <c r="O50" s="8"/>
      <c r="Q50" s="8"/>
    </row>
    <row r="51" spans="1:17" ht="20" customHeight="1">
      <c r="A51" s="11" t="s">
        <v>125</v>
      </c>
      <c r="B51" s="16" t="s">
        <v>126</v>
      </c>
      <c r="C51" s="17" t="s">
        <v>15</v>
      </c>
      <c r="D51" s="18">
        <v>22126</v>
      </c>
      <c r="E51" s="13" t="s">
        <v>26</v>
      </c>
      <c r="F51" s="14">
        <v>1500</v>
      </c>
      <c r="G51" s="14">
        <v>0</v>
      </c>
      <c r="H51" s="14" cm="1">
        <f t="array" ref="H51">_xlfn.IFS(G51=0, 0, G51=1, 144, G51=2, 244, G51&gt;=3, 348)</f>
        <v>0</v>
      </c>
      <c r="I51" s="75">
        <f t="shared" si="1"/>
        <v>1525</v>
      </c>
      <c r="J51" s="8"/>
      <c r="L51" s="42"/>
      <c r="N51" s="42"/>
      <c r="O51" s="8"/>
      <c r="Q51" s="8"/>
    </row>
    <row r="52" spans="1:17" ht="20" customHeight="1">
      <c r="A52" s="11" t="s">
        <v>127</v>
      </c>
      <c r="B52" s="16" t="s">
        <v>128</v>
      </c>
      <c r="C52" s="17" t="s">
        <v>15</v>
      </c>
      <c r="D52" s="18">
        <v>26136</v>
      </c>
      <c r="E52" s="13" t="s">
        <v>52</v>
      </c>
      <c r="F52" s="14">
        <v>2754</v>
      </c>
      <c r="G52" s="14">
        <v>4</v>
      </c>
      <c r="H52" s="14" cm="1">
        <f t="array" ref="H52">_xlfn.IFS(G52=0, 0, G52=1, 144, G52=2, 244, G52&gt;=3, 348)</f>
        <v>348</v>
      </c>
      <c r="I52" s="75">
        <f t="shared" si="1"/>
        <v>3108</v>
      </c>
      <c r="J52" s="8"/>
      <c r="L52" s="42"/>
      <c r="N52" s="42"/>
      <c r="O52" s="8"/>
      <c r="Q52" s="8"/>
    </row>
    <row r="53" spans="1:17" ht="20" customHeight="1">
      <c r="A53" s="11" t="s">
        <v>129</v>
      </c>
      <c r="B53" s="16" t="s">
        <v>130</v>
      </c>
      <c r="C53" s="17" t="s">
        <v>22</v>
      </c>
      <c r="D53" s="18">
        <v>21927</v>
      </c>
      <c r="E53" s="13" t="s">
        <v>44</v>
      </c>
      <c r="F53" s="14">
        <v>2053</v>
      </c>
      <c r="G53" s="14">
        <v>0</v>
      </c>
      <c r="H53" s="14" cm="1">
        <f t="array" ref="H53">_xlfn.IFS(G53=0, 0, G53=1, 144, G53=2, 244, G53&gt;=3, 348)</f>
        <v>0</v>
      </c>
      <c r="I53" s="75">
        <f t="shared" si="1"/>
        <v>2087</v>
      </c>
      <c r="J53" s="8"/>
      <c r="L53" s="42"/>
      <c r="N53" s="42"/>
      <c r="O53" s="8"/>
      <c r="Q53" s="8"/>
    </row>
    <row r="54" spans="1:17" ht="20" customHeight="1">
      <c r="A54" s="11" t="s">
        <v>131</v>
      </c>
      <c r="B54" s="16" t="s">
        <v>132</v>
      </c>
      <c r="C54" s="17" t="s">
        <v>22</v>
      </c>
      <c r="D54" s="18">
        <v>25002</v>
      </c>
      <c r="E54" s="13" t="s">
        <v>44</v>
      </c>
      <c r="F54" s="14">
        <v>1094</v>
      </c>
      <c r="G54" s="14">
        <v>0</v>
      </c>
      <c r="H54" s="14" cm="1">
        <f t="array" ref="H54">_xlfn.IFS(G54=0, 0, G54=1, 144, G54=2, 244, G54&gt;=3, 348)</f>
        <v>0</v>
      </c>
      <c r="I54" s="75">
        <f t="shared" si="1"/>
        <v>1112</v>
      </c>
      <c r="J54" s="8"/>
      <c r="L54" s="42"/>
      <c r="N54" s="42"/>
      <c r="O54" s="8"/>
      <c r="Q54" s="8"/>
    </row>
    <row r="55" spans="1:17" ht="20" customHeight="1">
      <c r="A55" s="11" t="s">
        <v>133</v>
      </c>
      <c r="B55" s="16" t="s">
        <v>134</v>
      </c>
      <c r="C55" s="17" t="s">
        <v>22</v>
      </c>
      <c r="D55" s="18">
        <v>23744</v>
      </c>
      <c r="E55" s="13" t="s">
        <v>41</v>
      </c>
      <c r="F55" s="14">
        <v>2604</v>
      </c>
      <c r="G55" s="14">
        <v>4</v>
      </c>
      <c r="H55" s="14" cm="1">
        <f t="array" ref="H55">_xlfn.IFS(G55=0, 0, G55=1, 144, G55=2, 244, G55&gt;=3, 348)</f>
        <v>348</v>
      </c>
      <c r="I55" s="75">
        <f t="shared" si="1"/>
        <v>2956</v>
      </c>
      <c r="J55" s="8"/>
      <c r="L55" s="42"/>
      <c r="N55" s="42"/>
      <c r="O55" s="8"/>
      <c r="Q55" s="8"/>
    </row>
    <row r="56" spans="1:17" ht="20" customHeight="1">
      <c r="A56" s="11" t="s">
        <v>135</v>
      </c>
      <c r="B56" s="16" t="s">
        <v>136</v>
      </c>
      <c r="C56" s="17" t="s">
        <v>22</v>
      </c>
      <c r="D56" s="18">
        <v>27103</v>
      </c>
      <c r="E56" s="13" t="s">
        <v>19</v>
      </c>
      <c r="F56" s="14">
        <v>2720</v>
      </c>
      <c r="G56" s="14">
        <v>3</v>
      </c>
      <c r="H56" s="14" cm="1">
        <f t="array" ref="H56">_xlfn.IFS(G56=0, 0, G56=1, 144, G56=2, 244, G56&gt;=3, 348)</f>
        <v>348</v>
      </c>
      <c r="I56" s="75">
        <f t="shared" si="1"/>
        <v>3074</v>
      </c>
      <c r="J56" s="8"/>
      <c r="L56" s="42"/>
      <c r="N56" s="42"/>
      <c r="O56" s="8"/>
      <c r="Q56" s="8"/>
    </row>
    <row r="57" spans="1:17" ht="20" customHeight="1">
      <c r="A57" s="11" t="s">
        <v>137</v>
      </c>
      <c r="B57" s="16" t="s">
        <v>138</v>
      </c>
      <c r="C57" s="17" t="s">
        <v>15</v>
      </c>
      <c r="D57" s="18">
        <v>18783</v>
      </c>
      <c r="E57" s="13" t="s">
        <v>16</v>
      </c>
      <c r="F57" s="14">
        <v>1074</v>
      </c>
      <c r="G57" s="14">
        <v>0</v>
      </c>
      <c r="H57" s="14" cm="1">
        <f t="array" ref="H57">_xlfn.IFS(G57=0, 0, G57=1, 144, G57=2, 244, G57&gt;=3, 348)</f>
        <v>0</v>
      </c>
      <c r="I57" s="75">
        <f t="shared" si="1"/>
        <v>1092</v>
      </c>
      <c r="J57" s="8"/>
      <c r="L57" s="42"/>
      <c r="N57" s="42"/>
      <c r="O57" s="8"/>
      <c r="Q57" s="8"/>
    </row>
    <row r="58" spans="1:17" ht="20" customHeight="1">
      <c r="A58" s="11" t="s">
        <v>139</v>
      </c>
      <c r="B58" s="16" t="s">
        <v>140</v>
      </c>
      <c r="C58" s="17" t="s">
        <v>22</v>
      </c>
      <c r="D58" s="18">
        <v>18409</v>
      </c>
      <c r="E58" s="13" t="s">
        <v>66</v>
      </c>
      <c r="F58" s="14">
        <v>1964</v>
      </c>
      <c r="G58" s="14">
        <v>2</v>
      </c>
      <c r="H58" s="14" cm="1">
        <f t="array" ref="H58">_xlfn.IFS(G58=0, 0, G58=1, 144, G58=2, 244, G58&gt;=3, 348)</f>
        <v>244</v>
      </c>
      <c r="I58" s="75">
        <f t="shared" si="1"/>
        <v>2213</v>
      </c>
      <c r="J58" s="8"/>
      <c r="L58" s="42"/>
      <c r="N58" s="42"/>
      <c r="O58" s="8"/>
      <c r="Q58" s="8"/>
    </row>
    <row r="59" spans="1:17" ht="20" customHeight="1">
      <c r="A59" s="11" t="s">
        <v>141</v>
      </c>
      <c r="B59" s="16" t="s">
        <v>142</v>
      </c>
      <c r="C59" s="17" t="s">
        <v>22</v>
      </c>
      <c r="D59" s="18">
        <v>24627</v>
      </c>
      <c r="E59" s="13" t="s">
        <v>16</v>
      </c>
      <c r="F59" s="14">
        <v>1100</v>
      </c>
      <c r="G59" s="14">
        <v>0</v>
      </c>
      <c r="H59" s="14" cm="1">
        <f t="array" ref="H59">_xlfn.IFS(G59=0, 0, G59=1, 144, G59=2, 244, G59&gt;=3, 348)</f>
        <v>0</v>
      </c>
      <c r="I59" s="75">
        <f t="shared" si="1"/>
        <v>1118</v>
      </c>
      <c r="J59" s="8"/>
      <c r="L59" s="42"/>
      <c r="N59" s="42"/>
      <c r="O59" s="8"/>
      <c r="Q59" s="8"/>
    </row>
    <row r="60" spans="1:17" ht="20" customHeight="1">
      <c r="A60" s="11" t="s">
        <v>143</v>
      </c>
      <c r="B60" s="16" t="s">
        <v>144</v>
      </c>
      <c r="C60" s="17" t="s">
        <v>15</v>
      </c>
      <c r="D60" s="18">
        <v>17927</v>
      </c>
      <c r="E60" s="13" t="s">
        <v>44</v>
      </c>
      <c r="F60" s="14">
        <v>1992</v>
      </c>
      <c r="G60" s="14">
        <v>4</v>
      </c>
      <c r="H60" s="14" cm="1">
        <f t="array" ref="H60">_xlfn.IFS(G60=0, 0, G60=1, 144, G60=2, 244, G60&gt;=3, 348)</f>
        <v>348</v>
      </c>
      <c r="I60" s="75">
        <f t="shared" si="1"/>
        <v>2334</v>
      </c>
      <c r="J60" s="8"/>
      <c r="L60" s="42"/>
      <c r="N60" s="42"/>
      <c r="O60" s="8"/>
      <c r="Q60" s="8"/>
    </row>
    <row r="61" spans="1:17" ht="20" customHeight="1">
      <c r="A61" s="11" t="s">
        <v>145</v>
      </c>
      <c r="B61" s="16" t="s">
        <v>25</v>
      </c>
      <c r="C61" s="17" t="s">
        <v>22</v>
      </c>
      <c r="D61" s="18">
        <v>26042</v>
      </c>
      <c r="E61" s="13" t="s">
        <v>19</v>
      </c>
      <c r="F61" s="14">
        <v>1827</v>
      </c>
      <c r="G61" s="14">
        <v>1</v>
      </c>
      <c r="H61" s="14" cm="1">
        <f t="array" ref="H61">_xlfn.IFS(G61=0, 0, G61=1, 144, G61=2, 244, G61&gt;=3, 348)</f>
        <v>144</v>
      </c>
      <c r="I61" s="75">
        <f t="shared" si="1"/>
        <v>1985</v>
      </c>
      <c r="J61" s="8"/>
      <c r="L61" s="42"/>
      <c r="N61" s="42"/>
      <c r="O61" s="8"/>
      <c r="Q61" s="8"/>
    </row>
    <row r="62" spans="1:17" ht="20" customHeight="1">
      <c r="A62" s="11" t="s">
        <v>146</v>
      </c>
      <c r="B62" s="16" t="s">
        <v>147</v>
      </c>
      <c r="C62" s="17" t="s">
        <v>22</v>
      </c>
      <c r="D62" s="18">
        <v>20836</v>
      </c>
      <c r="E62" s="13" t="s">
        <v>44</v>
      </c>
      <c r="F62" s="14">
        <v>1032</v>
      </c>
      <c r="G62" s="14">
        <v>3</v>
      </c>
      <c r="H62" s="14" cm="1">
        <f t="array" ref="H62">_xlfn.IFS(G62=0, 0, G62=1, 144, G62=2, 244, G62&gt;=3, 348)</f>
        <v>348</v>
      </c>
      <c r="I62" s="75">
        <f t="shared" si="1"/>
        <v>1358</v>
      </c>
      <c r="J62" s="8"/>
      <c r="L62" s="42"/>
      <c r="N62" s="42"/>
      <c r="O62" s="8"/>
      <c r="Q62" s="8"/>
    </row>
    <row r="63" spans="1:17" ht="20" customHeight="1">
      <c r="A63" s="11" t="s">
        <v>148</v>
      </c>
      <c r="B63" s="16" t="s">
        <v>149</v>
      </c>
      <c r="C63" s="17" t="s">
        <v>22</v>
      </c>
      <c r="D63" s="18">
        <v>25415</v>
      </c>
      <c r="E63" s="13" t="s">
        <v>29</v>
      </c>
      <c r="F63" s="14">
        <v>2703</v>
      </c>
      <c r="G63" s="14">
        <v>2</v>
      </c>
      <c r="H63" s="14" cm="1">
        <f t="array" ref="H63">_xlfn.IFS(G63=0, 0, G63=1, 144, G63=2, 244, G63&gt;=3, 348)</f>
        <v>244</v>
      </c>
      <c r="I63" s="75">
        <f t="shared" si="1"/>
        <v>2964</v>
      </c>
      <c r="J63" s="8"/>
      <c r="L63" s="42"/>
      <c r="N63" s="42"/>
      <c r="O63" s="8"/>
      <c r="Q63" s="8"/>
    </row>
    <row r="64" spans="1:17" ht="20" customHeight="1">
      <c r="A64" s="11" t="s">
        <v>150</v>
      </c>
      <c r="B64" s="16" t="s">
        <v>151</v>
      </c>
      <c r="C64" s="17" t="s">
        <v>22</v>
      </c>
      <c r="D64" s="18">
        <v>27573</v>
      </c>
      <c r="E64" s="13" t="s">
        <v>49</v>
      </c>
      <c r="F64" s="14">
        <v>1572</v>
      </c>
      <c r="G64" s="14">
        <v>3</v>
      </c>
      <c r="H64" s="14" cm="1">
        <f t="array" ref="H64">_xlfn.IFS(G64=0, 0, G64=1, 144, G64=2, 244, G64&gt;=3, 348)</f>
        <v>348</v>
      </c>
      <c r="I64" s="75">
        <f t="shared" si="1"/>
        <v>1907</v>
      </c>
      <c r="J64" s="8"/>
      <c r="L64" s="42"/>
      <c r="N64" s="42"/>
      <c r="O64" s="8"/>
      <c r="Q64" s="8"/>
    </row>
    <row r="65" spans="1:17" ht="20" customHeight="1">
      <c r="A65" s="11" t="s">
        <v>152</v>
      </c>
      <c r="B65" s="16" t="s">
        <v>153</v>
      </c>
      <c r="C65" s="17" t="s">
        <v>15</v>
      </c>
      <c r="D65" s="18">
        <v>17820</v>
      </c>
      <c r="E65" s="13" t="s">
        <v>34</v>
      </c>
      <c r="F65" s="14">
        <v>1577</v>
      </c>
      <c r="G65" s="14">
        <v>1</v>
      </c>
      <c r="H65" s="14" cm="1">
        <f t="array" ref="H65">_xlfn.IFS(G65=0, 0, G65=1, 144, G65=2, 244, G65&gt;=3, 348)</f>
        <v>144</v>
      </c>
      <c r="I65" s="75">
        <f t="shared" si="1"/>
        <v>1731</v>
      </c>
      <c r="J65" s="8"/>
      <c r="L65" s="42"/>
      <c r="N65" s="42"/>
      <c r="O65" s="8"/>
      <c r="Q65" s="8"/>
    </row>
    <row r="66" spans="1:17" ht="20" customHeight="1">
      <c r="A66" s="11" t="s">
        <v>154</v>
      </c>
      <c r="B66" s="16" t="s">
        <v>155</v>
      </c>
      <c r="C66" s="17" t="s">
        <v>15</v>
      </c>
      <c r="D66" s="18">
        <v>19954</v>
      </c>
      <c r="E66" s="13" t="s">
        <v>52</v>
      </c>
      <c r="F66" s="14">
        <v>2214</v>
      </c>
      <c r="G66" s="14">
        <v>3</v>
      </c>
      <c r="H66" s="14" cm="1">
        <f t="array" ref="H66">_xlfn.IFS(G66=0, 0, G66=1, 144, G66=2, 244, G66&gt;=3, 348)</f>
        <v>348</v>
      </c>
      <c r="I66" s="75">
        <f t="shared" ref="I66:I97" si="2">ROUND(SUM(F66*1.24,H66*1.08)*(1-0.18), 0)</f>
        <v>2559</v>
      </c>
      <c r="J66" s="8"/>
      <c r="L66" s="42"/>
      <c r="N66" s="42"/>
      <c r="O66" s="8"/>
      <c r="Q66" s="8"/>
    </row>
    <row r="67" spans="1:17" ht="20" customHeight="1">
      <c r="A67" s="11" t="s">
        <v>156</v>
      </c>
      <c r="B67" s="16" t="s">
        <v>157</v>
      </c>
      <c r="C67" s="17" t="s">
        <v>22</v>
      </c>
      <c r="D67" s="18">
        <v>21575</v>
      </c>
      <c r="E67" s="13" t="s">
        <v>29</v>
      </c>
      <c r="F67" s="14">
        <v>1526</v>
      </c>
      <c r="G67" s="14">
        <v>3</v>
      </c>
      <c r="H67" s="14" cm="1">
        <f t="array" ref="H67">_xlfn.IFS(G67=0, 0, G67=1, 144, G67=2, 244, G67&gt;=3, 348)</f>
        <v>348</v>
      </c>
      <c r="I67" s="75">
        <f t="shared" si="2"/>
        <v>1860</v>
      </c>
      <c r="J67" s="8"/>
      <c r="L67" s="42"/>
      <c r="N67" s="42"/>
      <c r="O67" s="8"/>
      <c r="Q67" s="8"/>
    </row>
    <row r="68" spans="1:17" ht="20" customHeight="1">
      <c r="A68" s="11" t="s">
        <v>158</v>
      </c>
      <c r="B68" s="16" t="s">
        <v>159</v>
      </c>
      <c r="C68" s="17" t="s">
        <v>15</v>
      </c>
      <c r="D68" s="18">
        <v>21150</v>
      </c>
      <c r="E68" s="13" t="s">
        <v>49</v>
      </c>
      <c r="F68" s="14">
        <v>1522</v>
      </c>
      <c r="G68" s="14">
        <v>3</v>
      </c>
      <c r="H68" s="14" cm="1">
        <f t="array" ref="H68">_xlfn.IFS(G68=0, 0, G68=1, 144, G68=2, 244, G68&gt;=3, 348)</f>
        <v>348</v>
      </c>
      <c r="I68" s="75">
        <f t="shared" si="2"/>
        <v>1856</v>
      </c>
      <c r="J68" s="8"/>
      <c r="L68" s="42"/>
      <c r="N68" s="42"/>
      <c r="O68" s="8"/>
      <c r="Q68" s="8"/>
    </row>
    <row r="69" spans="1:17" ht="20" customHeight="1">
      <c r="A69" s="11" t="s">
        <v>160</v>
      </c>
      <c r="B69" s="16" t="s">
        <v>161</v>
      </c>
      <c r="C69" s="17" t="s">
        <v>15</v>
      </c>
      <c r="D69" s="18">
        <v>23342</v>
      </c>
      <c r="E69" s="13" t="s">
        <v>49</v>
      </c>
      <c r="F69" s="14">
        <v>1426</v>
      </c>
      <c r="G69" s="14">
        <v>4</v>
      </c>
      <c r="H69" s="14" cm="1">
        <f t="array" ref="H69">_xlfn.IFS(G69=0, 0, G69=1, 144, G69=2, 244, G69&gt;=3, 348)</f>
        <v>348</v>
      </c>
      <c r="I69" s="75">
        <f t="shared" si="2"/>
        <v>1758</v>
      </c>
      <c r="J69" s="8"/>
      <c r="L69" s="42"/>
      <c r="N69" s="42"/>
      <c r="O69" s="8"/>
      <c r="Q69" s="8"/>
    </row>
    <row r="70" spans="1:17" ht="20" customHeight="1">
      <c r="A70" s="11" t="s">
        <v>162</v>
      </c>
      <c r="B70" s="16" t="s">
        <v>163</v>
      </c>
      <c r="C70" s="17" t="s">
        <v>15</v>
      </c>
      <c r="D70" s="18">
        <v>24624</v>
      </c>
      <c r="E70" s="13" t="s">
        <v>19</v>
      </c>
      <c r="F70" s="14">
        <v>1217</v>
      </c>
      <c r="G70" s="14">
        <v>4</v>
      </c>
      <c r="H70" s="14" cm="1">
        <f t="array" ref="H70">_xlfn.IFS(G70=0, 0, G70=1, 144, G70=2, 244, G70&gt;=3, 348)</f>
        <v>348</v>
      </c>
      <c r="I70" s="75">
        <f t="shared" si="2"/>
        <v>1546</v>
      </c>
      <c r="J70" s="8"/>
      <c r="L70" s="42"/>
      <c r="N70" s="42"/>
      <c r="O70" s="8"/>
      <c r="Q70" s="8"/>
    </row>
    <row r="71" spans="1:17" ht="20" customHeight="1">
      <c r="A71" s="11" t="s">
        <v>164</v>
      </c>
      <c r="B71" s="16" t="s">
        <v>165</v>
      </c>
      <c r="C71" s="17" t="s">
        <v>22</v>
      </c>
      <c r="D71" s="18">
        <v>24354</v>
      </c>
      <c r="E71" s="13" t="s">
        <v>23</v>
      </c>
      <c r="F71" s="14">
        <v>1720</v>
      </c>
      <c r="G71" s="14">
        <v>3</v>
      </c>
      <c r="H71" s="14" cm="1">
        <f t="array" ref="H71">_xlfn.IFS(G71=0, 0, G71=1, 144, G71=2, 244, G71&gt;=3, 348)</f>
        <v>348</v>
      </c>
      <c r="I71" s="75">
        <f t="shared" si="2"/>
        <v>2057</v>
      </c>
      <c r="J71" s="8"/>
      <c r="L71" s="42"/>
      <c r="N71" s="42"/>
      <c r="O71" s="8"/>
      <c r="Q71" s="8"/>
    </row>
    <row r="72" spans="1:17" ht="20" customHeight="1">
      <c r="A72" s="11" t="s">
        <v>166</v>
      </c>
      <c r="B72" s="16" t="s">
        <v>167</v>
      </c>
      <c r="C72" s="17" t="s">
        <v>15</v>
      </c>
      <c r="D72" s="18">
        <v>23706</v>
      </c>
      <c r="E72" s="13" t="s">
        <v>19</v>
      </c>
      <c r="F72" s="14">
        <v>2181</v>
      </c>
      <c r="G72" s="14">
        <v>1</v>
      </c>
      <c r="H72" s="14" cm="1">
        <f t="array" ref="H72">_xlfn.IFS(G72=0, 0, G72=1, 144, G72=2, 244, G72&gt;=3, 348)</f>
        <v>144</v>
      </c>
      <c r="I72" s="75">
        <f t="shared" si="2"/>
        <v>2345</v>
      </c>
      <c r="J72" s="8"/>
      <c r="L72" s="42"/>
      <c r="N72" s="42"/>
      <c r="O72" s="8"/>
      <c r="Q72" s="8"/>
    </row>
    <row r="73" spans="1:17" ht="20" customHeight="1">
      <c r="A73" s="11" t="s">
        <v>168</v>
      </c>
      <c r="B73" s="16" t="s">
        <v>169</v>
      </c>
      <c r="C73" s="17" t="s">
        <v>22</v>
      </c>
      <c r="D73" s="18">
        <v>22201</v>
      </c>
      <c r="E73" s="13" t="s">
        <v>34</v>
      </c>
      <c r="F73" s="14">
        <v>2448</v>
      </c>
      <c r="G73" s="14">
        <v>3</v>
      </c>
      <c r="H73" s="14" cm="1">
        <f t="array" ref="H73">_xlfn.IFS(G73=0, 0, G73=1, 144, G73=2, 244, G73&gt;=3, 348)</f>
        <v>348</v>
      </c>
      <c r="I73" s="75">
        <f t="shared" si="2"/>
        <v>2797</v>
      </c>
      <c r="J73" s="8"/>
      <c r="L73" s="42"/>
      <c r="N73" s="42"/>
      <c r="O73" s="8"/>
      <c r="Q73" s="8"/>
    </row>
    <row r="74" spans="1:17" ht="20" customHeight="1">
      <c r="A74" s="11" t="s">
        <v>170</v>
      </c>
      <c r="B74" s="16" t="s">
        <v>171</v>
      </c>
      <c r="C74" s="17" t="s">
        <v>15</v>
      </c>
      <c r="D74" s="18">
        <v>27315</v>
      </c>
      <c r="E74" s="13" t="s">
        <v>34</v>
      </c>
      <c r="F74" s="14">
        <v>1109</v>
      </c>
      <c r="G74" s="14">
        <v>0</v>
      </c>
      <c r="H74" s="14" cm="1">
        <f t="array" ref="H74">_xlfn.IFS(G74=0, 0, G74=1, 144, G74=2, 244, G74&gt;=3, 348)</f>
        <v>0</v>
      </c>
      <c r="I74" s="75">
        <f t="shared" si="2"/>
        <v>1128</v>
      </c>
      <c r="J74" s="8"/>
      <c r="L74" s="42"/>
      <c r="N74" s="42"/>
      <c r="O74" s="8"/>
      <c r="Q74" s="8"/>
    </row>
    <row r="75" spans="1:17" ht="20" customHeight="1">
      <c r="A75" s="11" t="s">
        <v>172</v>
      </c>
      <c r="B75" s="16" t="s">
        <v>173</v>
      </c>
      <c r="C75" s="17" t="s">
        <v>22</v>
      </c>
      <c r="D75" s="18">
        <v>17680</v>
      </c>
      <c r="E75" s="13" t="s">
        <v>55</v>
      </c>
      <c r="F75" s="14">
        <v>2938</v>
      </c>
      <c r="G75" s="14">
        <v>0</v>
      </c>
      <c r="H75" s="14" cm="1">
        <f t="array" ref="H75">_xlfn.IFS(G75=0, 0, G75=1, 144, G75=2, 244, G75&gt;=3, 348)</f>
        <v>0</v>
      </c>
      <c r="I75" s="75">
        <f t="shared" si="2"/>
        <v>2987</v>
      </c>
      <c r="J75" s="8"/>
      <c r="L75" s="42"/>
      <c r="N75" s="42"/>
      <c r="O75" s="8"/>
      <c r="Q75" s="8"/>
    </row>
    <row r="76" spans="1:17" ht="20" customHeight="1">
      <c r="A76" s="11" t="s">
        <v>174</v>
      </c>
      <c r="B76" s="16" t="s">
        <v>175</v>
      </c>
      <c r="C76" s="17" t="s">
        <v>15</v>
      </c>
      <c r="D76" s="18">
        <v>26954</v>
      </c>
      <c r="E76" s="13" t="s">
        <v>16</v>
      </c>
      <c r="F76" s="14">
        <v>1838</v>
      </c>
      <c r="G76" s="14">
        <v>2</v>
      </c>
      <c r="H76" s="14" cm="1">
        <f t="array" ref="H76">_xlfn.IFS(G76=0, 0, G76=1, 144, G76=2, 244, G76&gt;=3, 348)</f>
        <v>244</v>
      </c>
      <c r="I76" s="75">
        <f t="shared" si="2"/>
        <v>2085</v>
      </c>
      <c r="J76" s="8"/>
      <c r="L76" s="42"/>
      <c r="N76" s="42"/>
      <c r="O76" s="8"/>
      <c r="Q76" s="8"/>
    </row>
    <row r="77" spans="1:17" ht="20" customHeight="1">
      <c r="A77" s="11" t="s">
        <v>176</v>
      </c>
      <c r="B77" s="16" t="s">
        <v>177</v>
      </c>
      <c r="C77" s="17" t="s">
        <v>15</v>
      </c>
      <c r="D77" s="18">
        <v>24147</v>
      </c>
      <c r="E77" s="13" t="s">
        <v>29</v>
      </c>
      <c r="F77" s="14">
        <v>2987</v>
      </c>
      <c r="G77" s="14">
        <v>3</v>
      </c>
      <c r="H77" s="14" cm="1">
        <f t="array" ref="H77">_xlfn.IFS(G77=0, 0, G77=1, 144, G77=2, 244, G77&gt;=3, 348)</f>
        <v>348</v>
      </c>
      <c r="I77" s="75">
        <f t="shared" si="2"/>
        <v>3345</v>
      </c>
      <c r="J77" s="8"/>
      <c r="L77" s="42"/>
      <c r="N77" s="42"/>
      <c r="O77" s="8"/>
      <c r="Q77" s="8"/>
    </row>
    <row r="78" spans="1:17" ht="20" customHeight="1">
      <c r="A78" s="11" t="s">
        <v>178</v>
      </c>
      <c r="B78" s="16" t="s">
        <v>179</v>
      </c>
      <c r="C78" s="17" t="s">
        <v>22</v>
      </c>
      <c r="D78" s="18">
        <v>27168</v>
      </c>
      <c r="E78" s="13" t="s">
        <v>26</v>
      </c>
      <c r="F78" s="14">
        <v>1165</v>
      </c>
      <c r="G78" s="14">
        <v>1</v>
      </c>
      <c r="H78" s="14" cm="1">
        <f t="array" ref="H78">_xlfn.IFS(G78=0, 0, G78=1, 144, G78=2, 244, G78&gt;=3, 348)</f>
        <v>144</v>
      </c>
      <c r="I78" s="75">
        <f t="shared" si="2"/>
        <v>1312</v>
      </c>
      <c r="J78" s="8"/>
      <c r="L78" s="42"/>
      <c r="N78" s="42"/>
      <c r="O78" s="8"/>
      <c r="Q78" s="8"/>
    </row>
    <row r="79" spans="1:17" ht="20" customHeight="1">
      <c r="A79" s="11" t="s">
        <v>180</v>
      </c>
      <c r="B79" s="16" t="s">
        <v>181</v>
      </c>
      <c r="C79" s="17" t="s">
        <v>15</v>
      </c>
      <c r="D79" s="18">
        <v>26257</v>
      </c>
      <c r="E79" s="13" t="s">
        <v>52</v>
      </c>
      <c r="F79" s="14">
        <v>2214</v>
      </c>
      <c r="G79" s="14">
        <v>2</v>
      </c>
      <c r="H79" s="14" cm="1">
        <f t="array" ref="H79">_xlfn.IFS(G79=0, 0, G79=1, 144, G79=2, 244, G79&gt;=3, 348)</f>
        <v>244</v>
      </c>
      <c r="I79" s="75">
        <f t="shared" si="2"/>
        <v>2467</v>
      </c>
      <c r="J79" s="8"/>
      <c r="L79" s="42"/>
      <c r="N79" s="42"/>
      <c r="O79" s="8"/>
      <c r="Q79" s="8"/>
    </row>
    <row r="80" spans="1:17" ht="20" customHeight="1">
      <c r="A80" s="11" t="s">
        <v>182</v>
      </c>
      <c r="B80" s="16" t="s">
        <v>183</v>
      </c>
      <c r="C80" s="17" t="s">
        <v>22</v>
      </c>
      <c r="D80" s="18">
        <v>22550</v>
      </c>
      <c r="E80" s="13" t="s">
        <v>52</v>
      </c>
      <c r="F80" s="14">
        <v>1697</v>
      </c>
      <c r="G80" s="14">
        <v>0</v>
      </c>
      <c r="H80" s="14" cm="1">
        <f t="array" ref="H80">_xlfn.IFS(G80=0, 0, G80=1, 144, G80=2, 244, G80&gt;=3, 348)</f>
        <v>0</v>
      </c>
      <c r="I80" s="75">
        <f t="shared" si="2"/>
        <v>1726</v>
      </c>
      <c r="J80" s="8"/>
      <c r="L80" s="42"/>
      <c r="N80" s="42"/>
      <c r="O80" s="8"/>
      <c r="Q80" s="8"/>
    </row>
    <row r="81" spans="1:17" ht="20" customHeight="1">
      <c r="A81" s="11" t="s">
        <v>184</v>
      </c>
      <c r="B81" s="16" t="s">
        <v>185</v>
      </c>
      <c r="C81" s="17" t="s">
        <v>22</v>
      </c>
      <c r="D81" s="18">
        <v>27746</v>
      </c>
      <c r="E81" s="13" t="s">
        <v>49</v>
      </c>
      <c r="F81" s="14">
        <v>1507</v>
      </c>
      <c r="G81" s="14">
        <v>3</v>
      </c>
      <c r="H81" s="14" cm="1">
        <f t="array" ref="H81">_xlfn.IFS(G81=0, 0, G81=1, 144, G81=2, 244, G81&gt;=3, 348)</f>
        <v>348</v>
      </c>
      <c r="I81" s="75">
        <f t="shared" si="2"/>
        <v>1841</v>
      </c>
      <c r="J81" s="8"/>
      <c r="L81" s="42"/>
      <c r="N81" s="42"/>
      <c r="O81" s="8"/>
      <c r="Q81" s="8"/>
    </row>
    <row r="82" spans="1:17" ht="20" customHeight="1">
      <c r="A82" s="11" t="s">
        <v>186</v>
      </c>
      <c r="B82" s="16" t="s">
        <v>70</v>
      </c>
      <c r="C82" s="17" t="s">
        <v>22</v>
      </c>
      <c r="D82" s="18">
        <v>26880</v>
      </c>
      <c r="E82" s="13" t="s">
        <v>41</v>
      </c>
      <c r="F82" s="14">
        <v>1639</v>
      </c>
      <c r="G82" s="14">
        <v>1</v>
      </c>
      <c r="H82" s="14" cm="1">
        <f t="array" ref="H82">_xlfn.IFS(G82=0, 0, G82=1, 144, G82=2, 244, G82&gt;=3, 348)</f>
        <v>144</v>
      </c>
      <c r="I82" s="75">
        <f t="shared" si="2"/>
        <v>1794</v>
      </c>
      <c r="J82" s="8"/>
      <c r="L82" s="42"/>
      <c r="N82" s="42"/>
      <c r="O82" s="8"/>
      <c r="Q82" s="8"/>
    </row>
    <row r="83" spans="1:17" ht="20" customHeight="1">
      <c r="A83" s="11" t="s">
        <v>187</v>
      </c>
      <c r="B83" s="16" t="s">
        <v>188</v>
      </c>
      <c r="C83" s="17" t="s">
        <v>15</v>
      </c>
      <c r="D83" s="18">
        <v>18012</v>
      </c>
      <c r="E83" s="13" t="s">
        <v>29</v>
      </c>
      <c r="F83" s="14">
        <v>1948</v>
      </c>
      <c r="G83" s="14">
        <v>2</v>
      </c>
      <c r="H83" s="14" cm="1">
        <f t="array" ref="H83">_xlfn.IFS(G83=0, 0, G83=1, 144, G83=2, 244, G83&gt;=3, 348)</f>
        <v>244</v>
      </c>
      <c r="I83" s="75">
        <f t="shared" si="2"/>
        <v>2197</v>
      </c>
      <c r="J83" s="8"/>
      <c r="L83" s="42"/>
      <c r="N83" s="42"/>
      <c r="O83" s="8"/>
      <c r="Q83" s="8"/>
    </row>
    <row r="84" spans="1:17" ht="20" customHeight="1">
      <c r="A84" s="11" t="s">
        <v>189</v>
      </c>
      <c r="B84" s="16" t="s">
        <v>190</v>
      </c>
      <c r="C84" s="17" t="s">
        <v>22</v>
      </c>
      <c r="D84" s="18">
        <v>27471</v>
      </c>
      <c r="E84" s="13" t="s">
        <v>26</v>
      </c>
      <c r="F84" s="14">
        <v>1536</v>
      </c>
      <c r="G84" s="14">
        <v>2</v>
      </c>
      <c r="H84" s="14" cm="1">
        <f t="array" ref="H84">_xlfn.IFS(G84=0, 0, G84=1, 144, G84=2, 244, G84&gt;=3, 348)</f>
        <v>244</v>
      </c>
      <c r="I84" s="75">
        <f t="shared" si="2"/>
        <v>1778</v>
      </c>
      <c r="J84" s="8"/>
      <c r="L84" s="42"/>
      <c r="N84" s="42"/>
      <c r="O84" s="8"/>
      <c r="Q84" s="8"/>
    </row>
    <row r="85" spans="1:17" ht="20" customHeight="1">
      <c r="A85" s="11" t="s">
        <v>191</v>
      </c>
      <c r="B85" s="16" t="s">
        <v>192</v>
      </c>
      <c r="C85" s="17" t="s">
        <v>22</v>
      </c>
      <c r="D85" s="18">
        <v>25795</v>
      </c>
      <c r="E85" s="13" t="s">
        <v>29</v>
      </c>
      <c r="F85" s="14">
        <v>1327</v>
      </c>
      <c r="G85" s="14">
        <v>0</v>
      </c>
      <c r="H85" s="14" cm="1">
        <f t="array" ref="H85">_xlfn.IFS(G85=0, 0, G85=1, 144, G85=2, 244, G85&gt;=3, 348)</f>
        <v>0</v>
      </c>
      <c r="I85" s="75">
        <f t="shared" si="2"/>
        <v>1349</v>
      </c>
      <c r="J85" s="8"/>
      <c r="L85" s="42"/>
      <c r="N85" s="42"/>
      <c r="O85" s="8"/>
      <c r="Q85" s="8"/>
    </row>
    <row r="86" spans="1:17" ht="20" customHeight="1">
      <c r="A86" s="11" t="s">
        <v>193</v>
      </c>
      <c r="B86" s="16" t="s">
        <v>194</v>
      </c>
      <c r="C86" s="17" t="s">
        <v>22</v>
      </c>
      <c r="D86" s="18">
        <v>24325</v>
      </c>
      <c r="E86" s="13" t="s">
        <v>23</v>
      </c>
      <c r="F86" s="14">
        <v>2546</v>
      </c>
      <c r="G86" s="14">
        <v>1</v>
      </c>
      <c r="H86" s="14" cm="1">
        <f t="array" ref="H86">_xlfn.IFS(G86=0, 0, G86=1, 144, G86=2, 244, G86&gt;=3, 348)</f>
        <v>144</v>
      </c>
      <c r="I86" s="75">
        <f t="shared" si="2"/>
        <v>2716</v>
      </c>
      <c r="J86" s="8"/>
      <c r="L86" s="42"/>
      <c r="N86" s="42"/>
      <c r="O86" s="8"/>
      <c r="Q86" s="8"/>
    </row>
    <row r="87" spans="1:17" ht="20" customHeight="1">
      <c r="A87" s="11" t="s">
        <v>195</v>
      </c>
      <c r="B87" s="16" t="s">
        <v>196</v>
      </c>
      <c r="C87" s="17" t="s">
        <v>22</v>
      </c>
      <c r="D87" s="18">
        <v>23032</v>
      </c>
      <c r="E87" s="13" t="s">
        <v>29</v>
      </c>
      <c r="F87" s="14">
        <v>1019</v>
      </c>
      <c r="G87" s="14">
        <v>1</v>
      </c>
      <c r="H87" s="14" cm="1">
        <f t="array" ref="H87">_xlfn.IFS(G87=0, 0, G87=1, 144, G87=2, 244, G87&gt;=3, 348)</f>
        <v>144</v>
      </c>
      <c r="I87" s="75">
        <f t="shared" si="2"/>
        <v>1164</v>
      </c>
      <c r="J87" s="8"/>
      <c r="L87" s="42"/>
      <c r="N87" s="42"/>
      <c r="O87" s="8"/>
      <c r="Q87" s="8"/>
    </row>
    <row r="88" spans="1:17" ht="20" customHeight="1">
      <c r="A88" s="11" t="s">
        <v>197</v>
      </c>
      <c r="B88" s="16" t="s">
        <v>198</v>
      </c>
      <c r="C88" s="17" t="s">
        <v>22</v>
      </c>
      <c r="D88" s="18">
        <v>23578</v>
      </c>
      <c r="E88" s="13" t="s">
        <v>55</v>
      </c>
      <c r="F88" s="14">
        <v>2064</v>
      </c>
      <c r="G88" s="14">
        <v>4</v>
      </c>
      <c r="H88" s="14" cm="1">
        <f t="array" ref="H88">_xlfn.IFS(G88=0, 0, G88=1, 144, G88=2, 244, G88&gt;=3, 348)</f>
        <v>348</v>
      </c>
      <c r="I88" s="75">
        <f t="shared" si="2"/>
        <v>2407</v>
      </c>
      <c r="J88" s="8"/>
      <c r="L88" s="42"/>
      <c r="N88" s="42"/>
      <c r="O88" s="8"/>
      <c r="Q88" s="8"/>
    </row>
    <row r="89" spans="1:17" ht="20" customHeight="1">
      <c r="A89" s="11" t="s">
        <v>199</v>
      </c>
      <c r="B89" s="16" t="s">
        <v>200</v>
      </c>
      <c r="C89" s="17" t="s">
        <v>22</v>
      </c>
      <c r="D89" s="18">
        <v>21267</v>
      </c>
      <c r="E89" s="13" t="s">
        <v>52</v>
      </c>
      <c r="F89" s="14">
        <v>2038</v>
      </c>
      <c r="G89" s="14">
        <v>2</v>
      </c>
      <c r="H89" s="14" cm="1">
        <f t="array" ref="H89">_xlfn.IFS(G89=0, 0, G89=1, 144, G89=2, 244, G89&gt;=3, 348)</f>
        <v>244</v>
      </c>
      <c r="I89" s="75">
        <f t="shared" si="2"/>
        <v>2288</v>
      </c>
      <c r="J89" s="8"/>
      <c r="L89" s="42"/>
      <c r="N89" s="42"/>
      <c r="O89" s="8"/>
      <c r="Q89" s="8"/>
    </row>
    <row r="90" spans="1:17" ht="20" customHeight="1">
      <c r="A90" s="11" t="s">
        <v>201</v>
      </c>
      <c r="B90" s="16" t="s">
        <v>202</v>
      </c>
      <c r="C90" s="17" t="s">
        <v>15</v>
      </c>
      <c r="D90" s="18">
        <v>24392</v>
      </c>
      <c r="E90" s="13" t="s">
        <v>16</v>
      </c>
      <c r="F90" s="14">
        <v>2918</v>
      </c>
      <c r="G90" s="14">
        <v>1</v>
      </c>
      <c r="H90" s="14" cm="1">
        <f t="array" ref="H90">_xlfn.IFS(G90=0, 0, G90=1, 144, G90=2, 244, G90&gt;=3, 348)</f>
        <v>144</v>
      </c>
      <c r="I90" s="75">
        <f t="shared" si="2"/>
        <v>3095</v>
      </c>
      <c r="J90" s="8"/>
      <c r="L90" s="42"/>
      <c r="N90" s="42"/>
      <c r="O90" s="8"/>
      <c r="Q90" s="8"/>
    </row>
    <row r="91" spans="1:17" ht="20" customHeight="1">
      <c r="A91" s="11" t="s">
        <v>203</v>
      </c>
      <c r="B91" s="16" t="s">
        <v>204</v>
      </c>
      <c r="C91" s="17" t="s">
        <v>22</v>
      </c>
      <c r="D91" s="18">
        <v>19912</v>
      </c>
      <c r="E91" s="13" t="s">
        <v>55</v>
      </c>
      <c r="F91" s="14">
        <v>2323</v>
      </c>
      <c r="G91" s="14">
        <v>0</v>
      </c>
      <c r="H91" s="14" cm="1">
        <f t="array" ref="H91">_xlfn.IFS(G91=0, 0, G91=1, 144, G91=2, 244, G91&gt;=3, 348)</f>
        <v>0</v>
      </c>
      <c r="I91" s="75">
        <f t="shared" si="2"/>
        <v>2362</v>
      </c>
      <c r="J91" s="8"/>
      <c r="L91" s="42"/>
      <c r="N91" s="42"/>
      <c r="O91" s="8"/>
      <c r="Q91" s="8"/>
    </row>
    <row r="92" spans="1:17" ht="20" customHeight="1">
      <c r="A92" s="11" t="s">
        <v>205</v>
      </c>
      <c r="B92" s="16" t="s">
        <v>206</v>
      </c>
      <c r="C92" s="17" t="s">
        <v>15</v>
      </c>
      <c r="D92" s="18">
        <v>23718</v>
      </c>
      <c r="E92" s="13" t="s">
        <v>55</v>
      </c>
      <c r="F92" s="14">
        <v>2060</v>
      </c>
      <c r="G92" s="14">
        <v>4</v>
      </c>
      <c r="H92" s="14" cm="1">
        <f t="array" ref="H92">_xlfn.IFS(G92=0, 0, G92=1, 144, G92=2, 244, G92&gt;=3, 348)</f>
        <v>348</v>
      </c>
      <c r="I92" s="75">
        <f t="shared" si="2"/>
        <v>2403</v>
      </c>
      <c r="J92" s="8"/>
      <c r="L92" s="42"/>
      <c r="N92" s="42"/>
      <c r="O92" s="8"/>
      <c r="Q92" s="8"/>
    </row>
    <row r="93" spans="1:17" ht="20" customHeight="1">
      <c r="A93" s="11" t="s">
        <v>207</v>
      </c>
      <c r="B93" s="16" t="s">
        <v>208</v>
      </c>
      <c r="C93" s="17" t="s">
        <v>22</v>
      </c>
      <c r="D93" s="18">
        <v>24754</v>
      </c>
      <c r="E93" s="13" t="s">
        <v>34</v>
      </c>
      <c r="F93" s="14">
        <v>2682</v>
      </c>
      <c r="G93" s="14">
        <v>2</v>
      </c>
      <c r="H93" s="14" cm="1">
        <f t="array" ref="H93">_xlfn.IFS(G93=0, 0, G93=1, 144, G93=2, 244, G93&gt;=3, 348)</f>
        <v>244</v>
      </c>
      <c r="I93" s="75">
        <f t="shared" si="2"/>
        <v>2943</v>
      </c>
      <c r="J93" s="8"/>
      <c r="L93" s="42"/>
      <c r="N93" s="42"/>
      <c r="O93" s="8"/>
      <c r="Q93" s="8"/>
    </row>
    <row r="94" spans="1:17" ht="20" customHeight="1">
      <c r="A94" s="11" t="s">
        <v>209</v>
      </c>
      <c r="B94" s="16" t="s">
        <v>210</v>
      </c>
      <c r="C94" s="17" t="s">
        <v>15</v>
      </c>
      <c r="D94" s="18">
        <v>23252</v>
      </c>
      <c r="E94" s="13" t="s">
        <v>26</v>
      </c>
      <c r="F94" s="14">
        <v>2989</v>
      </c>
      <c r="G94" s="14">
        <v>2</v>
      </c>
      <c r="H94" s="14" cm="1">
        <f t="array" ref="H94">_xlfn.IFS(G94=0, 0, G94=1, 144, G94=2, 244, G94&gt;=3, 348)</f>
        <v>244</v>
      </c>
      <c r="I94" s="75">
        <f t="shared" si="2"/>
        <v>3255</v>
      </c>
      <c r="J94" s="8"/>
      <c r="L94" s="42"/>
      <c r="N94" s="42"/>
      <c r="O94" s="8"/>
      <c r="Q94" s="8"/>
    </row>
    <row r="95" spans="1:17" ht="20" customHeight="1">
      <c r="A95" s="11" t="s">
        <v>211</v>
      </c>
      <c r="B95" s="16" t="s">
        <v>212</v>
      </c>
      <c r="C95" s="17" t="s">
        <v>22</v>
      </c>
      <c r="D95" s="18">
        <v>22085</v>
      </c>
      <c r="E95" s="13" t="s">
        <v>23</v>
      </c>
      <c r="F95" s="14">
        <v>2888</v>
      </c>
      <c r="G95" s="14">
        <v>0</v>
      </c>
      <c r="H95" s="14" cm="1">
        <f t="array" ref="H95">_xlfn.IFS(G95=0, 0, G95=1, 144, G95=2, 244, G95&gt;=3, 348)</f>
        <v>0</v>
      </c>
      <c r="I95" s="75">
        <f t="shared" si="2"/>
        <v>2937</v>
      </c>
      <c r="J95" s="8"/>
      <c r="L95" s="42"/>
      <c r="N95" s="42"/>
      <c r="O95" s="8"/>
      <c r="Q95" s="8"/>
    </row>
    <row r="96" spans="1:17" ht="20" customHeight="1">
      <c r="A96" s="11" t="s">
        <v>213</v>
      </c>
      <c r="B96" s="16" t="s">
        <v>214</v>
      </c>
      <c r="C96" s="17" t="s">
        <v>22</v>
      </c>
      <c r="D96" s="18">
        <v>18567</v>
      </c>
      <c r="E96" s="13" t="s">
        <v>41</v>
      </c>
      <c r="F96" s="14">
        <v>2971</v>
      </c>
      <c r="G96" s="14">
        <v>4</v>
      </c>
      <c r="H96" s="14" cm="1">
        <f t="array" ref="H96">_xlfn.IFS(G96=0, 0, G96=1, 144, G96=2, 244, G96&gt;=3, 348)</f>
        <v>348</v>
      </c>
      <c r="I96" s="75">
        <f t="shared" si="2"/>
        <v>3329</v>
      </c>
      <c r="J96" s="8"/>
      <c r="L96" s="42"/>
      <c r="N96" s="42"/>
      <c r="O96" s="8"/>
      <c r="Q96" s="8"/>
    </row>
    <row r="97" spans="1:17" ht="20" customHeight="1">
      <c r="A97" s="11" t="s">
        <v>215</v>
      </c>
      <c r="B97" s="16" t="s">
        <v>216</v>
      </c>
      <c r="C97" s="17" t="s">
        <v>15</v>
      </c>
      <c r="D97" s="18">
        <v>20346</v>
      </c>
      <c r="E97" s="13" t="s">
        <v>66</v>
      </c>
      <c r="F97" s="14">
        <v>1080</v>
      </c>
      <c r="G97" s="14">
        <v>1</v>
      </c>
      <c r="H97" s="14" cm="1">
        <f t="array" ref="H97">_xlfn.IFS(G97=0, 0, G97=1, 144, G97=2, 244, G97&gt;=3, 348)</f>
        <v>144</v>
      </c>
      <c r="I97" s="75">
        <f t="shared" si="2"/>
        <v>1226</v>
      </c>
      <c r="J97" s="8"/>
      <c r="L97" s="42"/>
      <c r="N97" s="42"/>
      <c r="O97" s="8"/>
      <c r="Q97" s="8"/>
    </row>
    <row r="98" spans="1:17" ht="20" customHeight="1">
      <c r="A98" s="11" t="s">
        <v>217</v>
      </c>
      <c r="B98" s="16" t="s">
        <v>218</v>
      </c>
      <c r="C98" s="17" t="s">
        <v>22</v>
      </c>
      <c r="D98" s="18">
        <v>27610</v>
      </c>
      <c r="E98" s="13" t="s">
        <v>66</v>
      </c>
      <c r="F98" s="14">
        <v>2758</v>
      </c>
      <c r="G98" s="14">
        <v>1</v>
      </c>
      <c r="H98" s="14" cm="1">
        <f t="array" ref="H98">_xlfn.IFS(G98=0, 0, G98=1, 144, G98=2, 244, G98&gt;=3, 348)</f>
        <v>144</v>
      </c>
      <c r="I98" s="75">
        <f t="shared" ref="I98:I129" si="3">ROUND(SUM(F98*1.24,H98*1.08)*(1-0.18), 0)</f>
        <v>2932</v>
      </c>
      <c r="J98" s="8"/>
      <c r="L98" s="42"/>
      <c r="N98" s="42"/>
      <c r="O98" s="8"/>
      <c r="Q98" s="8"/>
    </row>
    <row r="99" spans="1:17" ht="20" customHeight="1">
      <c r="A99" s="11" t="s">
        <v>219</v>
      </c>
      <c r="B99" s="16" t="s">
        <v>220</v>
      </c>
      <c r="C99" s="17" t="s">
        <v>15</v>
      </c>
      <c r="D99" s="18">
        <v>20071</v>
      </c>
      <c r="E99" s="13" t="s">
        <v>34</v>
      </c>
      <c r="F99" s="14">
        <v>1058</v>
      </c>
      <c r="G99" s="14">
        <v>0</v>
      </c>
      <c r="H99" s="14" cm="1">
        <f t="array" ref="H99">_xlfn.IFS(G99=0, 0, G99=1, 144, G99=2, 244, G99&gt;=3, 348)</f>
        <v>0</v>
      </c>
      <c r="I99" s="75">
        <f t="shared" si="3"/>
        <v>1076</v>
      </c>
      <c r="J99" s="8"/>
      <c r="L99" s="42"/>
      <c r="N99" s="42"/>
      <c r="O99" s="8"/>
      <c r="Q99" s="8"/>
    </row>
    <row r="100" spans="1:17" ht="20" customHeight="1">
      <c r="A100" s="11" t="s">
        <v>221</v>
      </c>
      <c r="B100" s="16" t="s">
        <v>222</v>
      </c>
      <c r="C100" s="17" t="s">
        <v>15</v>
      </c>
      <c r="D100" s="18">
        <v>22643</v>
      </c>
      <c r="E100" s="13" t="s">
        <v>41</v>
      </c>
      <c r="F100" s="14">
        <v>2161</v>
      </c>
      <c r="G100" s="14">
        <v>4</v>
      </c>
      <c r="H100" s="14" cm="1">
        <f t="array" ref="H100">_xlfn.IFS(G100=0, 0, G100=1, 144, G100=2, 244, G100&gt;=3, 348)</f>
        <v>348</v>
      </c>
      <c r="I100" s="75">
        <f t="shared" si="3"/>
        <v>2505</v>
      </c>
      <c r="J100" s="8"/>
      <c r="L100" s="42"/>
      <c r="N100" s="42"/>
      <c r="O100" s="8"/>
      <c r="Q100" s="8"/>
    </row>
    <row r="101" spans="1:17" ht="20" customHeight="1">
      <c r="A101" s="68" t="s">
        <v>223</v>
      </c>
      <c r="B101" s="69" t="s">
        <v>94</v>
      </c>
      <c r="C101" s="70" t="s">
        <v>22</v>
      </c>
      <c r="D101" s="71">
        <v>26253</v>
      </c>
      <c r="E101" s="72" t="s">
        <v>55</v>
      </c>
      <c r="F101" s="73">
        <v>2685</v>
      </c>
      <c r="G101" s="73">
        <v>4</v>
      </c>
      <c r="H101" s="73" cm="1">
        <f t="array" ref="H101">_xlfn.IFS(G101=0, 0, G101=1, 144, G101=2, 244, G101&gt;=3, 348)</f>
        <v>348</v>
      </c>
      <c r="I101" s="75">
        <f t="shared" si="3"/>
        <v>3038</v>
      </c>
      <c r="J101" s="8"/>
      <c r="L101" s="42"/>
      <c r="N101" s="42"/>
      <c r="O101" s="8"/>
      <c r="Q101" s="8"/>
    </row>
  </sheetData>
  <mergeCells count="5">
    <mergeCell ref="K16:L16"/>
    <mergeCell ref="K30:L30"/>
    <mergeCell ref="K34:L34"/>
    <mergeCell ref="K38:L38"/>
    <mergeCell ref="K2:L2"/>
  </mergeCells>
  <phoneticPr fontId="13" type="noConversion"/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CC84C-AC23-4378-A9A4-ED6EF5935DBF}">
  <sheetPr codeName="Sheet3">
    <tabColor theme="9" tint="0.39997558519241921"/>
  </sheetPr>
  <dimension ref="A1:D5"/>
  <sheetViews>
    <sheetView showGridLines="0" zoomScale="70" zoomScaleNormal="70" workbookViewId="0">
      <selection activeCell="B10" sqref="B10"/>
    </sheetView>
  </sheetViews>
  <sheetFormatPr defaultColWidth="8.81640625" defaultRowHeight="20" customHeight="1"/>
  <cols>
    <col min="1" max="1" width="24.6328125" style="8" customWidth="1"/>
    <col min="2" max="2" width="20.36328125" style="8" customWidth="1"/>
    <col min="3" max="3" width="19.81640625" style="8" customWidth="1"/>
    <col min="4" max="4" width="19.1796875" style="8" customWidth="1"/>
    <col min="5" max="5" width="11.81640625" style="8" bestFit="1" customWidth="1"/>
    <col min="6" max="16" width="11.08984375" style="8" bestFit="1" customWidth="1"/>
    <col min="17" max="17" width="8.6328125" style="8" bestFit="1" customWidth="1"/>
    <col min="18" max="18" width="9.54296875" style="8" bestFit="1" customWidth="1"/>
    <col min="19" max="49" width="10.453125" style="8" bestFit="1" customWidth="1"/>
    <col min="50" max="50" width="8.08984375" style="8" bestFit="1" customWidth="1"/>
    <col min="51" max="78" width="11.36328125" style="8" bestFit="1" customWidth="1"/>
    <col min="79" max="79" width="9" style="8" bestFit="1" customWidth="1"/>
    <col min="80" max="108" width="11.1796875" style="8" bestFit="1" customWidth="1"/>
    <col min="109" max="109" width="8.81640625" style="8" bestFit="1" customWidth="1"/>
    <col min="110" max="110" width="9.54296875" style="8" bestFit="1" customWidth="1"/>
    <col min="111" max="140" width="11.08984375" style="8" bestFit="1" customWidth="1"/>
    <col min="141" max="141" width="8.6328125" style="8" bestFit="1" customWidth="1"/>
    <col min="142" max="171" width="11.54296875" style="8" bestFit="1" customWidth="1"/>
    <col min="172" max="172" width="9.08984375" style="8" bestFit="1" customWidth="1"/>
    <col min="173" max="203" width="11.1796875" style="8" bestFit="1" customWidth="1"/>
    <col min="204" max="204" width="8.90625" style="8" bestFit="1" customWidth="1"/>
    <col min="205" max="205" width="9.54296875" style="8" bestFit="1" customWidth="1"/>
    <col min="206" max="206" width="9.81640625" style="8" bestFit="1" customWidth="1"/>
    <col min="207" max="235" width="11" style="8" bestFit="1" customWidth="1"/>
    <col min="236" max="236" width="8.54296875" style="8" bestFit="1" customWidth="1"/>
    <col min="237" max="259" width="11.1796875" style="8" bestFit="1" customWidth="1"/>
    <col min="260" max="260" width="8.81640625" style="8" bestFit="1" customWidth="1"/>
    <col min="261" max="291" width="11.6328125" style="8" bestFit="1" customWidth="1"/>
    <col min="292" max="292" width="9.1796875" style="8" bestFit="1" customWidth="1"/>
    <col min="293" max="293" width="9.54296875" style="8" bestFit="1" customWidth="1"/>
    <col min="294" max="314" width="11.1796875" style="8" bestFit="1" customWidth="1"/>
    <col min="315" max="315" width="8.81640625" style="8" bestFit="1" customWidth="1"/>
    <col min="316" max="316" width="9.54296875" style="8" bestFit="1" customWidth="1"/>
    <col min="317" max="317" width="9.81640625" style="8" bestFit="1" customWidth="1"/>
    <col min="318" max="318" width="11" style="8" bestFit="1" customWidth="1"/>
    <col min="319" max="16384" width="8.81640625" style="8"/>
  </cols>
  <sheetData>
    <row r="1" spans="1:4" ht="20" customHeight="1">
      <c r="A1" s="28" t="s">
        <v>244</v>
      </c>
      <c r="B1" s="31" t="s">
        <v>249</v>
      </c>
      <c r="C1" s="29" t="s">
        <v>250</v>
      </c>
      <c r="D1" s="30" t="s">
        <v>248</v>
      </c>
    </row>
    <row r="2" spans="1:4" ht="20" customHeight="1" thickBot="1">
      <c r="A2" s="44" t="s">
        <v>245</v>
      </c>
      <c r="B2" s="32">
        <v>1</v>
      </c>
      <c r="C2" s="12">
        <v>1.1499999999999999</v>
      </c>
      <c r="D2" s="33">
        <v>1.24</v>
      </c>
    </row>
    <row r="3" spans="1:4" ht="20" customHeight="1" thickBot="1">
      <c r="A3" s="45" t="s">
        <v>246</v>
      </c>
      <c r="B3" s="34">
        <v>0.86</v>
      </c>
      <c r="C3" s="16">
        <v>1</v>
      </c>
      <c r="D3" s="35">
        <v>1.08</v>
      </c>
    </row>
    <row r="4" spans="1:4" ht="20" customHeight="1" thickBot="1">
      <c r="A4" s="46" t="s">
        <v>247</v>
      </c>
      <c r="B4" s="36">
        <v>0.8</v>
      </c>
      <c r="C4" s="37">
        <v>0.92</v>
      </c>
      <c r="D4" s="38">
        <v>1</v>
      </c>
    </row>
    <row r="5" spans="1:4" ht="20" customHeight="1" thickTop="1"/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Challence#16Cover</vt:lpstr>
      <vt:lpstr>Challenge#16Data</vt:lpstr>
      <vt:lpstr>CurrencyRates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Chidinma Maduabueke</cp:lastModifiedBy>
  <dcterms:created xsi:type="dcterms:W3CDTF">2015-06-05T18:17:20Z</dcterms:created>
  <dcterms:modified xsi:type="dcterms:W3CDTF">2023-11-18T00:43:44Z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2023-11-17T21:34:21Z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51dda4de-516a-43ed-94d7-1513715e6b06</vt:lpwstr>
  </property>
  <property fmtid="{D5CDD505-2E9C-101B-9397-08002B2CF9AE}" pid="7" name="MSIP_Label_defa4170-0d19-0005-0004-bc88714345d2_ActionId">
    <vt:lpwstr>4e39a06f-7860-44c5-9d96-ca7f8c9917a1</vt:lpwstr>
  </property>
  <property fmtid="{D5CDD505-2E9C-101B-9397-08002B2CF9AE}" pid="8" name="MSIP_Label_defa4170-0d19-0005-0004-bc88714345d2_ContentBits">
    <vt:lpwstr>0</vt:lpwstr>
  </property>
</Properties>
</file>