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vasif\Downloads\"/>
    </mc:Choice>
  </mc:AlternateContent>
  <xr:revisionPtr revIDLastSave="0" documentId="13_ncr:1_{0D89DD2B-99C4-4FA4-ADFD-790DCA6B76AC}" xr6:coauthVersionLast="47" xr6:coauthVersionMax="47" xr10:uidLastSave="{00000000-0000-0000-0000-000000000000}"/>
  <bookViews>
    <workbookView xWindow="-120" yWindow="-120" windowWidth="29040" windowHeight="15840" activeTab="1" xr2:uid="{0A96ACB8-EB89-4C6D-9134-CEA4D235AF78}"/>
  </bookViews>
  <sheets>
    <sheet name="Challence#16Cover" sheetId="1" r:id="rId1"/>
    <sheet name="Challenge#16Data" sheetId="2" r:id="rId2"/>
    <sheet name="CurrencyRat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1" i="2" l="1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L39" i="2"/>
  <c r="L41" i="2"/>
  <c r="L40" i="2"/>
  <c r="L36" i="2"/>
  <c r="L35" i="2"/>
  <c r="L32" i="2"/>
  <c r="L31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L5" i="2" s="1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L4" i="2" s="1"/>
  <c r="H57" i="2"/>
  <c r="H56" i="2"/>
  <c r="H55" i="2"/>
  <c r="H54" i="2"/>
  <c r="L8" i="2" s="1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L9" i="2" s="1"/>
  <c r="H21" i="2"/>
  <c r="H20" i="2"/>
  <c r="H19" i="2"/>
  <c r="H18" i="2"/>
  <c r="H17" i="2"/>
  <c r="H16" i="2"/>
  <c r="H15" i="2"/>
  <c r="L14" i="2" s="1"/>
  <c r="H14" i="2"/>
  <c r="L12" i="2" s="1"/>
  <c r="H13" i="2"/>
  <c r="H12" i="2"/>
  <c r="H11" i="2"/>
  <c r="L13" i="2" s="1"/>
  <c r="H10" i="2"/>
  <c r="L10" i="2" s="1"/>
  <c r="H9" i="2"/>
  <c r="H8" i="2"/>
  <c r="L6" i="2" s="1"/>
  <c r="H7" i="2"/>
  <c r="H6" i="2"/>
  <c r="H5" i="2"/>
  <c r="H4" i="2"/>
  <c r="H3" i="2"/>
  <c r="H2" i="2"/>
  <c r="L28" i="2"/>
  <c r="L27" i="2"/>
  <c r="L26" i="2"/>
  <c r="L25" i="2"/>
  <c r="L24" i="2"/>
  <c r="L23" i="2"/>
  <c r="L22" i="2"/>
  <c r="L21" i="2"/>
  <c r="L20" i="2"/>
  <c r="L19" i="2"/>
  <c r="L18" i="2"/>
  <c r="L17" i="2"/>
  <c r="L11" i="2"/>
  <c r="L7" i="2"/>
  <c r="L3" i="2"/>
</calcChain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<sst xmlns="http://schemas.openxmlformats.org/spreadsheetml/2006/main" count="477" uniqueCount="260">
  <si>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</si>
  <si>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</si>
  <si>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</si>
  <si>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</si>
  <si>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</si>
  <si>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</si>
  <si>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</si>
  <si>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</si>
  <si>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</si>
  <si>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</si>
  <si>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</si>
  <si>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</si>
  <si>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</si>
  <si>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</si>
  <si>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</si>
  <si>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</si>
  <si>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</si>
  <si>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</si>
  <si>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</si>
  <si>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</si>
  <si>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</si>
  <si>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</si>
  <si>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</si>
  <si>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</si>
  <si>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</si>
  <si>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</si>
  <si>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</si>
  <si>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</si>
  <si>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</si>
  <si>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</si>
  <si>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</si>
  <si>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</si>
  <si>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</si>
  <si>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</si>
  <si>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</si>
  <si>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</si>
  <si>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</si>
  <si>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</si>
  <si>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</si>
  <si>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</si>
  <si>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</si>
  <si>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</si>
  <si>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</si>
  <si>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</si>
  <si>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</si>
  <si>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</si>
  <si>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</si>
  <si>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</si>
  <si>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</si>
  <si>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</si>
  <si>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</si>
  <si>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</si>
  <si>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</si>
  <si>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</si>
  <si>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</si>
  <si>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</si>
  <si>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</si>
  <si>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</si>
  <si>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</si>
  <si>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</si>
  <si>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</si>
  <si>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</si>
  <si>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</si>
  <si>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</si>
  <si>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</si>
  <si>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</si>
  <si>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</si>
  <si>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</si>
  <si>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</si>
  <si>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</si>
  <si>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</si>
  <si>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</si>
  <si>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</si>
  <si>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</si>
  <si>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</si>
  <si>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</si>
  <si>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</si>
  <si>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</si>
  <si>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</si>
  <si>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</si>
  <si>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</si>
  <si>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</si>
  <si>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</si>
  <si>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</si>
  <si>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</si>
  <si>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</si>
  <si>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</si>
  <si>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</si>
  <si>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</si>
  <si>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</si>
  <si>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</si>
  <si>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</si>
  <si>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</si>
  <si>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</si>
  <si>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</si>
  <si>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</si>
  <si>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</si>
  <si>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</si>
  <si>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</si>
  <si>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</si>
  <si>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</si>
  <si>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</si>
  <si>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</si>
  <si>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</si>
  <si>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</si>
  <si>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</si>
  <si>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</si>
  <si>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</si>
  <si>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</si>
  <si>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</si>
  <si>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</si>
  <si>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</si>
  <si>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</si>
  <si>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</si>
  <si>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</si>
  <si>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</si>
  <si>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</si>
  <si>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</si>
  <si>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</si>
  <si>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</si>
  <si>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</si>
  <si>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</si>
  <si>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</si>
  <si>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</si>
  <si>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</si>
  <si>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</si>
  <si>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</si>
  <si>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</si>
  <si>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</si>
  <si>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</si>
  <si>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</si>
  <si>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</si>
  <si>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</si>
  <si>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</si>
  <si>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</si>
  <si>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</si>
  <si>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</si>
  <si>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</si>
  <si>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</si>
  <si>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</si>
  <si>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</si>
  <si>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</si>
  <si>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</si>
  <si>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</si>
  <si>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</si>
  <si>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</si>
  <si>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</si>
  <si>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</si>
  <si>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</si>
  <si>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</si>
  <si>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</si>
  <si>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</si>
  <si>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</si>
  <si>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</si>
  <si>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</si>
  <si>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</si>
  <si>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</si>
  <si>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</si>
  <si>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</si>
  <si>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</si>
  <si>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</si>
  <si>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</si>
  <si>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</si>
  <si>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</si>
  <si>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</si>
  <si>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</si>
  <si>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</si>
  <si>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</si>
  <si>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</si>
  <si>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</si>
  <si>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</si>
  <si>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</si>
  <si>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</si>
  <si>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</si>
  <si>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</si>
  <si>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</si>
  <si>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</si>
  <si>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</si>
  <si>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</si>
  <si>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</si>
  <si>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</si>
  <si>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</si>
  <si>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</si>
  <si>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</si>
  <si>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</si>
  <si>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</si>
  <si>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</si>
  <si>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</si>
  <si>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</si>
  <si>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</si>
  <si>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</si>
  <si>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</si>
  <si>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</si>
  <si>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</si>
  <si>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</si>
  <si>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</si>
  <si>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</si>
  <si>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</si>
  <si>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</si>
  <si>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</si>
  <si>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</si>
  <si>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</si>
  <si>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</si>
  <si>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</si>
  <si>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</si>
  <si>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</si>
  <si>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</si>
  <si>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</si>
  <si>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</si>
  <si>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</si>
  <si>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</si>
  <si>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</si>
  <si>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</si>
  <si>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</si>
  <si>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</si>
  <si>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</si>
  <si>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</si>
  <si>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</si>
  <si>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</si>
  <si>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</si>
  <si>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</si>
  <si>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</si>
  <si>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</si>
  <si>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</si>
  <si>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</si>
  <si>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</si>
  <si>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</si>
  <si>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</si>
  <si>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Total Salaries, </t>
    </r>
    <r>
      <rPr>
        <b/>
        <sz val="14"/>
        <rFont val="Calibri"/>
        <family val="2"/>
      </rPr>
      <t>£</t>
    </r>
    <r>
      <rPr>
        <sz val="14"/>
        <rFont val="Roboto"/>
      </rPr>
      <t>:</t>
    </r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</si>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</sst>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d/mm/yyyy"/>
    <numFmt numFmtId="165" formatCode="[$-409]dd\-mmm\-yy;@"/>
  </numFmts>
  <fonts count="18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5" fontId="12" fillId="5" borderId="4" xfId="2" applyNumberFormat="1" applyFont="1" applyFill="1" applyBorder="1" applyAlignment="1">
      <alignment horizontal="right" vertical="center" wrapText="1"/>
    </xf>
    <xf numFmtId="165" fontId="8" fillId="0" borderId="2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5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4" fillId="0" borderId="0" xfId="0" applyNumberFormat="1" applyFont="1" applyAlignment="1">
      <alignment horizontal="left"/>
    </xf>
    <xf numFmtId="4" fontId="14" fillId="0" borderId="22" xfId="0" applyNumberFormat="1" applyFont="1" applyBorder="1"/>
    <xf numFmtId="4" fontId="14" fillId="0" borderId="23" xfId="0" applyNumberFormat="1" applyFont="1" applyBorder="1"/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0" fontId="1" fillId="0" borderId="0" xfId="0" applyFont="1" applyAlignment="1">
      <alignment horizontal="center"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  <xf numFmtId="3" fontId="14" fillId="0" borderId="7" xfId="0" applyNumberFormat="1" applyFont="1" applyBorder="1"/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6FC95EA2-9748-427A-A502-20614EF41384}"/>
  </tableStyles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workbookViewId="0"/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58" t="s">
        <v>1</v>
      </c>
      <c r="I14" s="58"/>
    </row>
    <row r="25" spans="5:5">
      <c r="E25" s="1" t="s">
        <v>235</v>
      </c>
    </row>
    <row r="27" spans="5:5">
      <c r="E27" s="1" t="s">
        <v>259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1"/>
  <sheetViews>
    <sheetView tabSelected="1" workbookViewId="0">
      <selection activeCell="E22" sqref="E22"/>
    </sheetView>
  </sheetViews>
  <sheetFormatPr defaultColWidth="8.7109375" defaultRowHeight="19.899999999999999" customHeight="1"/>
  <cols>
    <col min="1" max="1" width="15.85546875" style="8" bestFit="1" customWidth="1"/>
    <col min="2" max="2" width="13.85546875" style="8" bestFit="1" customWidth="1"/>
    <col min="3" max="3" width="15.85546875" style="8" customWidth="1"/>
    <col min="4" max="4" width="15.85546875" style="23" customWidth="1"/>
    <col min="5" max="5" width="33.140625" style="8" bestFit="1" customWidth="1"/>
    <col min="6" max="7" width="15.85546875" style="25" customWidth="1"/>
    <col min="8" max="8" width="18.140625" style="8" customWidth="1"/>
    <col min="9" max="9" width="15.85546875" style="8" customWidth="1"/>
    <col min="10" max="10" width="3.7109375" style="8" customWidth="1"/>
    <col min="11" max="11" width="33.140625" style="8" bestFit="1" customWidth="1"/>
    <col min="12" max="12" width="33.140625" style="47" customWidth="1"/>
    <col min="13" max="13" width="6.85546875" style="8" customWidth="1"/>
    <col min="14" max="14" width="33.140625" style="47" customWidth="1"/>
    <col min="15" max="15" width="25.7109375" style="8" customWidth="1"/>
    <col min="16" max="16" width="66.140625" style="8" bestFit="1" customWidth="1"/>
    <col min="17" max="20" width="11.7109375" style="8" bestFit="1" customWidth="1"/>
    <col min="21" max="31" width="11.140625" style="8" bestFit="1" customWidth="1"/>
    <col min="32" max="32" width="8.7109375" style="8" bestFit="1" customWidth="1"/>
    <col min="33" max="33" width="9.5703125" style="8" bestFit="1" customWidth="1"/>
    <col min="34" max="64" width="10.42578125" style="8" bestFit="1" customWidth="1"/>
    <col min="65" max="65" width="8.140625" style="8" bestFit="1" customWidth="1"/>
    <col min="66" max="93" width="11.28515625" style="8" bestFit="1" customWidth="1"/>
    <col min="94" max="94" width="9" style="8" bestFit="1" customWidth="1"/>
    <col min="95" max="123" width="11.28515625" style="8" bestFit="1" customWidth="1"/>
    <col min="124" max="124" width="8.7109375" style="8" bestFit="1" customWidth="1"/>
    <col min="125" max="125" width="9.5703125" style="8" bestFit="1" customWidth="1"/>
    <col min="126" max="155" width="11.140625" style="8" bestFit="1" customWidth="1"/>
    <col min="156" max="156" width="8.7109375" style="8" bestFit="1" customWidth="1"/>
    <col min="157" max="186" width="11.5703125" style="8" bestFit="1" customWidth="1"/>
    <col min="187" max="187" width="9.140625" style="8" bestFit="1" customWidth="1"/>
    <col min="188" max="218" width="11.28515625" style="8" bestFit="1" customWidth="1"/>
    <col min="219" max="219" width="8.85546875" style="8" bestFit="1" customWidth="1"/>
    <col min="220" max="220" width="9.5703125" style="8" bestFit="1" customWidth="1"/>
    <col min="221" max="221" width="9.7109375" style="8" bestFit="1" customWidth="1"/>
    <col min="222" max="250" width="11" style="8" bestFit="1" customWidth="1"/>
    <col min="251" max="251" width="8.5703125" style="8" bestFit="1" customWidth="1"/>
    <col min="252" max="274" width="11.28515625" style="8" bestFit="1" customWidth="1"/>
    <col min="275" max="275" width="8.7109375" style="8" bestFit="1" customWidth="1"/>
    <col min="276" max="306" width="11.7109375" style="8" bestFit="1" customWidth="1"/>
    <col min="307" max="307" width="9.28515625" style="8" bestFit="1" customWidth="1"/>
    <col min="308" max="308" width="9.5703125" style="8" bestFit="1" customWidth="1"/>
    <col min="309" max="329" width="11.28515625" style="8" bestFit="1" customWidth="1"/>
    <col min="330" max="330" width="8.7109375" style="8" bestFit="1" customWidth="1"/>
    <col min="331" max="331" width="9.5703125" style="8" bestFit="1" customWidth="1"/>
    <col min="332" max="332" width="9.7109375" style="8" bestFit="1" customWidth="1"/>
    <col min="333" max="333" width="11" style="8" bestFit="1" customWidth="1"/>
    <col min="334" max="16384" width="8.7109375" style="8"/>
  </cols>
  <sheetData>
    <row r="1" spans="1:333" s="9" customFormat="1" ht="55.9" customHeight="1" thickTop="1" thickBot="1">
      <c r="A1" s="11" t="s">
        <v>7</v>
      </c>
      <c r="B1" s="12" t="s">
        <v>8</v>
      </c>
      <c r="C1" s="12" t="s">
        <v>9</v>
      </c>
      <c r="D1" s="21" t="s">
        <v>10</v>
      </c>
      <c r="E1" s="12" t="s">
        <v>225</v>
      </c>
      <c r="F1" s="24" t="s">
        <v>11</v>
      </c>
      <c r="G1" s="24" t="s">
        <v>12</v>
      </c>
      <c r="H1" s="12" t="s">
        <v>226</v>
      </c>
      <c r="I1" s="13" t="s">
        <v>13</v>
      </c>
      <c r="L1" s="46"/>
      <c r="N1" s="46"/>
      <c r="P1" s="7" t="s">
        <v>5</v>
      </c>
    </row>
    <row r="2" spans="1:333" ht="19.899999999999999" customHeight="1" thickTop="1">
      <c r="A2" s="14" t="s">
        <v>14</v>
      </c>
      <c r="B2" s="15" t="s">
        <v>15</v>
      </c>
      <c r="C2" s="16" t="s">
        <v>16</v>
      </c>
      <c r="D2" s="22">
        <v>19523</v>
      </c>
      <c r="E2" s="16" t="s">
        <v>17</v>
      </c>
      <c r="F2" s="17">
        <v>1117</v>
      </c>
      <c r="G2" s="17">
        <v>3</v>
      </c>
      <c r="H2" s="15">
        <f>IF(G2&gt;=3,348,IF(G2=2,244,IF(G2=1,144,0)))</f>
        <v>348</v>
      </c>
      <c r="I2" s="15">
        <f>F2*CurrencyRates!D$2+H2*CurrencyRates!D$3</f>
        <v>1760.92</v>
      </c>
      <c r="K2" s="67" t="s">
        <v>229</v>
      </c>
      <c r="L2" s="68"/>
      <c r="M2" s="44"/>
      <c r="N2" s="52"/>
    </row>
    <row r="3" spans="1:333" s="9" customFormat="1" ht="19.899999999999999" customHeight="1">
      <c r="A3" s="18" t="s">
        <v>18</v>
      </c>
      <c r="B3" s="19" t="s">
        <v>19</v>
      </c>
      <c r="C3" s="20" t="s">
        <v>16</v>
      </c>
      <c r="D3" s="22">
        <v>23947</v>
      </c>
      <c r="E3" s="16" t="s">
        <v>20</v>
      </c>
      <c r="F3" s="17">
        <v>1911</v>
      </c>
      <c r="G3" s="17">
        <v>2</v>
      </c>
      <c r="H3" s="15">
        <f t="shared" ref="H3:H66" si="0">IF(G3&gt;=3,348,IF(G3=2,244,IF(G3=1,144,0)))</f>
        <v>244</v>
      </c>
      <c r="I3" s="15">
        <f>F3*CurrencyRates!D$2+H3*CurrencyRates!D$3</f>
        <v>2633.16</v>
      </c>
      <c r="J3" s="8"/>
      <c r="K3" s="27" t="s">
        <v>27</v>
      </c>
      <c r="L3" s="69">
        <f>SUMIFS(H:H,E:E,K3)</f>
        <v>1964</v>
      </c>
      <c r="M3" s="26"/>
      <c r="N3" s="53">
        <v>1964</v>
      </c>
      <c r="O3" s="8"/>
      <c r="P3" s="10" t="s">
        <v>239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899999999999999" customHeight="1">
      <c r="A4" s="14" t="s">
        <v>21</v>
      </c>
      <c r="B4" s="19" t="s">
        <v>22</v>
      </c>
      <c r="C4" s="20" t="s">
        <v>23</v>
      </c>
      <c r="D4" s="22">
        <v>25325</v>
      </c>
      <c r="E4" s="16" t="s">
        <v>24</v>
      </c>
      <c r="F4" s="17">
        <v>1488</v>
      </c>
      <c r="G4" s="17">
        <v>2</v>
      </c>
      <c r="H4" s="15">
        <f t="shared" si="0"/>
        <v>244</v>
      </c>
      <c r="I4" s="15">
        <f>F4*CurrencyRates!D$2+H4*CurrencyRates!D$3</f>
        <v>2108.64</v>
      </c>
      <c r="K4" s="27" t="s">
        <v>67</v>
      </c>
      <c r="L4" s="69">
        <f t="shared" ref="L4:L14" si="1">SUMIFS(H:H,E:E,K4)</f>
        <v>880</v>
      </c>
      <c r="M4" s="26"/>
      <c r="N4" s="48">
        <v>880</v>
      </c>
      <c r="P4" s="8" t="s">
        <v>240</v>
      </c>
    </row>
    <row r="5" spans="1:333" ht="19.899999999999999" customHeight="1">
      <c r="A5" s="18" t="s">
        <v>25</v>
      </c>
      <c r="B5" s="19" t="s">
        <v>26</v>
      </c>
      <c r="C5" s="20" t="s">
        <v>16</v>
      </c>
      <c r="D5" s="22">
        <v>17485</v>
      </c>
      <c r="E5" s="16" t="s">
        <v>27</v>
      </c>
      <c r="F5" s="17">
        <v>2032</v>
      </c>
      <c r="G5" s="17">
        <v>1</v>
      </c>
      <c r="H5" s="15">
        <f t="shared" si="0"/>
        <v>144</v>
      </c>
      <c r="I5" s="15">
        <f>F5*CurrencyRates!D$2+H5*CurrencyRates!D$3</f>
        <v>2675.2</v>
      </c>
      <c r="K5" s="27" t="s">
        <v>24</v>
      </c>
      <c r="L5" s="69">
        <f t="shared" si="1"/>
        <v>1084</v>
      </c>
      <c r="M5" s="26"/>
      <c r="N5" s="48">
        <v>1084</v>
      </c>
      <c r="P5" s="8" t="s">
        <v>236</v>
      </c>
    </row>
    <row r="6" spans="1:333" ht="19.899999999999999" customHeight="1">
      <c r="A6" s="14" t="s">
        <v>28</v>
      </c>
      <c r="B6" s="19" t="s">
        <v>29</v>
      </c>
      <c r="C6" s="20" t="s">
        <v>16</v>
      </c>
      <c r="D6" s="22">
        <v>18359</v>
      </c>
      <c r="E6" s="16" t="s">
        <v>30</v>
      </c>
      <c r="F6" s="17">
        <v>2855</v>
      </c>
      <c r="G6" s="17">
        <v>3</v>
      </c>
      <c r="H6" s="15">
        <f t="shared" si="0"/>
        <v>348</v>
      </c>
      <c r="I6" s="15">
        <f>F6*CurrencyRates!D$2+H6*CurrencyRates!D$3</f>
        <v>3916.04</v>
      </c>
      <c r="K6" s="27" t="s">
        <v>35</v>
      </c>
      <c r="L6" s="69">
        <f t="shared" si="1"/>
        <v>1228</v>
      </c>
      <c r="M6" s="26"/>
      <c r="N6" s="48">
        <v>1228</v>
      </c>
      <c r="P6" s="8" t="s">
        <v>238</v>
      </c>
    </row>
    <row r="7" spans="1:333" ht="19.899999999999999" customHeight="1">
      <c r="A7" s="18" t="s">
        <v>31</v>
      </c>
      <c r="B7" s="19" t="s">
        <v>32</v>
      </c>
      <c r="C7" s="20" t="s">
        <v>23</v>
      </c>
      <c r="D7" s="22">
        <v>23017</v>
      </c>
      <c r="E7" s="16" t="s">
        <v>27</v>
      </c>
      <c r="F7" s="17">
        <v>1904</v>
      </c>
      <c r="G7" s="17">
        <v>3</v>
      </c>
      <c r="H7" s="15">
        <f t="shared" si="0"/>
        <v>348</v>
      </c>
      <c r="I7" s="15">
        <f>F7*CurrencyRates!D$2+H7*CurrencyRates!D$3</f>
        <v>2736.8</v>
      </c>
      <c r="K7" s="27" t="s">
        <v>30</v>
      </c>
      <c r="L7" s="69">
        <f t="shared" si="1"/>
        <v>2760</v>
      </c>
      <c r="M7" s="26"/>
      <c r="N7" s="48">
        <v>2760</v>
      </c>
      <c r="P7" s="10" t="s">
        <v>237</v>
      </c>
    </row>
    <row r="8" spans="1:333" ht="19.899999999999999" customHeight="1">
      <c r="A8" s="14" t="s">
        <v>33</v>
      </c>
      <c r="B8" s="19" t="s">
        <v>34</v>
      </c>
      <c r="C8" s="20" t="s">
        <v>23</v>
      </c>
      <c r="D8" s="22">
        <v>26902</v>
      </c>
      <c r="E8" s="16" t="s">
        <v>35</v>
      </c>
      <c r="F8" s="17">
        <v>1406</v>
      </c>
      <c r="G8" s="17">
        <v>1</v>
      </c>
      <c r="H8" s="15">
        <f t="shared" si="0"/>
        <v>144</v>
      </c>
      <c r="I8" s="15">
        <f>F8*CurrencyRates!D$2+H8*CurrencyRates!D$3</f>
        <v>1898.96</v>
      </c>
      <c r="K8" s="27" t="s">
        <v>45</v>
      </c>
      <c r="L8" s="69">
        <f t="shared" si="1"/>
        <v>1288</v>
      </c>
      <c r="M8" s="26"/>
      <c r="N8" s="48">
        <v>1288</v>
      </c>
      <c r="P8" s="8" t="s">
        <v>241</v>
      </c>
    </row>
    <row r="9" spans="1:333" ht="19.899999999999999" customHeight="1">
      <c r="A9" s="18" t="s">
        <v>36</v>
      </c>
      <c r="B9" s="19" t="s">
        <v>37</v>
      </c>
      <c r="C9" s="20" t="s">
        <v>16</v>
      </c>
      <c r="D9" s="22">
        <v>23947</v>
      </c>
      <c r="E9" s="16" t="s">
        <v>20</v>
      </c>
      <c r="F9" s="17">
        <v>1179</v>
      </c>
      <c r="G9" s="17">
        <v>4</v>
      </c>
      <c r="H9" s="15">
        <f t="shared" si="0"/>
        <v>348</v>
      </c>
      <c r="I9" s="15">
        <f>F9*CurrencyRates!D$2+H9*CurrencyRates!D$3</f>
        <v>1837.8000000000002</v>
      </c>
      <c r="K9" s="27" t="s">
        <v>56</v>
      </c>
      <c r="L9" s="69">
        <f t="shared" si="1"/>
        <v>2372</v>
      </c>
      <c r="M9" s="26"/>
      <c r="N9" s="48">
        <v>2372</v>
      </c>
      <c r="P9" s="8" t="s">
        <v>242</v>
      </c>
    </row>
    <row r="10" spans="1:333" ht="19.899999999999999" customHeight="1">
      <c r="A10" s="14" t="s">
        <v>38</v>
      </c>
      <c r="B10" s="19" t="s">
        <v>39</v>
      </c>
      <c r="C10" s="20" t="s">
        <v>23</v>
      </c>
      <c r="D10" s="22">
        <v>18396</v>
      </c>
      <c r="E10" s="16" t="s">
        <v>17</v>
      </c>
      <c r="F10" s="17">
        <v>1478</v>
      </c>
      <c r="G10" s="17">
        <v>3</v>
      </c>
      <c r="H10" s="15">
        <f t="shared" si="0"/>
        <v>348</v>
      </c>
      <c r="I10" s="15">
        <f>F10*CurrencyRates!D$2+H10*CurrencyRates!D$3</f>
        <v>2208.56</v>
      </c>
      <c r="K10" s="27" t="s">
        <v>17</v>
      </c>
      <c r="L10" s="69">
        <f t="shared" si="1"/>
        <v>2312</v>
      </c>
      <c r="M10" s="26"/>
      <c r="N10" s="48">
        <v>2312</v>
      </c>
      <c r="P10" s="8" t="s">
        <v>243</v>
      </c>
    </row>
    <row r="11" spans="1:333" ht="19.899999999999999" customHeight="1">
      <c r="A11" s="18" t="s">
        <v>40</v>
      </c>
      <c r="B11" s="19" t="s">
        <v>41</v>
      </c>
      <c r="C11" s="20" t="s">
        <v>16</v>
      </c>
      <c r="D11" s="22">
        <v>23429</v>
      </c>
      <c r="E11" s="16" t="s">
        <v>42</v>
      </c>
      <c r="F11" s="17">
        <v>2807</v>
      </c>
      <c r="G11" s="17">
        <v>0</v>
      </c>
      <c r="H11" s="15">
        <f t="shared" si="0"/>
        <v>0</v>
      </c>
      <c r="I11" s="15">
        <f>F11*CurrencyRates!D$2+H11*CurrencyRates!D$3</f>
        <v>3480.68</v>
      </c>
      <c r="K11" s="27" t="s">
        <v>20</v>
      </c>
      <c r="L11" s="69">
        <f t="shared" si="1"/>
        <v>2068</v>
      </c>
      <c r="M11" s="26"/>
      <c r="N11" s="48">
        <v>2068</v>
      </c>
    </row>
    <row r="12" spans="1:333" ht="19.899999999999999" customHeight="1">
      <c r="A12" s="14" t="s">
        <v>43</v>
      </c>
      <c r="B12" s="19" t="s">
        <v>44</v>
      </c>
      <c r="C12" s="20" t="s">
        <v>23</v>
      </c>
      <c r="D12" s="22">
        <v>24814</v>
      </c>
      <c r="E12" s="16" t="s">
        <v>45</v>
      </c>
      <c r="F12" s="17">
        <v>2997</v>
      </c>
      <c r="G12" s="17">
        <v>4</v>
      </c>
      <c r="H12" s="15">
        <f t="shared" si="0"/>
        <v>348</v>
      </c>
      <c r="I12" s="15">
        <f>F12*CurrencyRates!D$2+H12*CurrencyRates!D$3</f>
        <v>4092.1200000000003</v>
      </c>
      <c r="K12" s="27" t="s">
        <v>50</v>
      </c>
      <c r="L12" s="69">
        <f t="shared" si="1"/>
        <v>1984</v>
      </c>
      <c r="M12" s="26"/>
      <c r="N12" s="48">
        <v>1984</v>
      </c>
    </row>
    <row r="13" spans="1:333" ht="19.899999999999999" customHeight="1">
      <c r="A13" s="18" t="s">
        <v>46</v>
      </c>
      <c r="B13" s="19" t="s">
        <v>47</v>
      </c>
      <c r="C13" s="20" t="s">
        <v>23</v>
      </c>
      <c r="D13" s="22">
        <v>26111</v>
      </c>
      <c r="E13" s="16" t="s">
        <v>17</v>
      </c>
      <c r="F13" s="17">
        <v>1987</v>
      </c>
      <c r="G13" s="17">
        <v>1</v>
      </c>
      <c r="H13" s="15">
        <f t="shared" si="0"/>
        <v>144</v>
      </c>
      <c r="I13" s="15">
        <f>F13*CurrencyRates!D$2+H13*CurrencyRates!D$3</f>
        <v>2619.4</v>
      </c>
      <c r="K13" s="27" t="s">
        <v>42</v>
      </c>
      <c r="L13" s="69">
        <f t="shared" si="1"/>
        <v>1536</v>
      </c>
      <c r="M13" s="26"/>
      <c r="N13" s="48">
        <v>1536</v>
      </c>
      <c r="P13" s="10" t="s">
        <v>244</v>
      </c>
    </row>
    <row r="14" spans="1:333" ht="19.899999999999999" customHeight="1" thickBot="1">
      <c r="A14" s="14" t="s">
        <v>48</v>
      </c>
      <c r="B14" s="19" t="s">
        <v>49</v>
      </c>
      <c r="C14" s="20" t="s">
        <v>16</v>
      </c>
      <c r="D14" s="22">
        <v>18395</v>
      </c>
      <c r="E14" s="16" t="s">
        <v>50</v>
      </c>
      <c r="F14" s="17">
        <v>1303</v>
      </c>
      <c r="G14" s="17">
        <v>0</v>
      </c>
      <c r="H14" s="15">
        <f t="shared" si="0"/>
        <v>0</v>
      </c>
      <c r="I14" s="15">
        <f>F14*CurrencyRates!D$2+H14*CurrencyRates!D$3</f>
        <v>1615.72</v>
      </c>
      <c r="K14" s="27" t="s">
        <v>53</v>
      </c>
      <c r="L14" s="69">
        <f t="shared" si="1"/>
        <v>1920</v>
      </c>
      <c r="M14" s="26"/>
      <c r="N14" s="54">
        <v>1920</v>
      </c>
      <c r="P14" s="8" t="s">
        <v>245</v>
      </c>
    </row>
    <row r="15" spans="1:333" ht="19.899999999999999" customHeight="1" thickTop="1">
      <c r="A15" s="18" t="s">
        <v>51</v>
      </c>
      <c r="B15" s="19" t="s">
        <v>52</v>
      </c>
      <c r="C15" s="20" t="s">
        <v>16</v>
      </c>
      <c r="D15" s="22">
        <v>27542</v>
      </c>
      <c r="E15" s="16" t="s">
        <v>53</v>
      </c>
      <c r="F15" s="17">
        <v>2770</v>
      </c>
      <c r="G15" s="17">
        <v>3</v>
      </c>
      <c r="H15" s="15">
        <f t="shared" si="0"/>
        <v>348</v>
      </c>
      <c r="I15" s="15">
        <f>F15*CurrencyRates!D$2+H15*CurrencyRates!D$3</f>
        <v>3810.6400000000003</v>
      </c>
      <c r="P15" s="8" t="s">
        <v>248</v>
      </c>
    </row>
    <row r="16" spans="1:333" ht="19.899999999999999" customHeight="1">
      <c r="A16" s="14" t="s">
        <v>54</v>
      </c>
      <c r="B16" s="19" t="s">
        <v>55</v>
      </c>
      <c r="C16" s="20" t="s">
        <v>16</v>
      </c>
      <c r="D16" s="22">
        <v>25661</v>
      </c>
      <c r="E16" s="16" t="s">
        <v>56</v>
      </c>
      <c r="F16" s="17">
        <v>1606</v>
      </c>
      <c r="G16" s="17">
        <v>0</v>
      </c>
      <c r="H16" s="15">
        <f t="shared" si="0"/>
        <v>0</v>
      </c>
      <c r="I16" s="15">
        <f>F16*CurrencyRates!D$2+H16*CurrencyRates!D$3</f>
        <v>1991.44</v>
      </c>
      <c r="K16" s="59" t="s">
        <v>227</v>
      </c>
      <c r="L16" s="60"/>
      <c r="M16" s="44"/>
      <c r="N16" s="52"/>
      <c r="P16" s="8" t="s">
        <v>246</v>
      </c>
    </row>
    <row r="17" spans="1:16" ht="19.899999999999999" customHeight="1">
      <c r="A17" s="18" t="s">
        <v>57</v>
      </c>
      <c r="B17" s="19" t="s">
        <v>58</v>
      </c>
      <c r="C17" s="20" t="s">
        <v>16</v>
      </c>
      <c r="D17" s="22">
        <v>20780</v>
      </c>
      <c r="E17" s="16" t="s">
        <v>56</v>
      </c>
      <c r="F17" s="17">
        <v>1717</v>
      </c>
      <c r="G17" s="17">
        <v>3</v>
      </c>
      <c r="H17" s="15">
        <f t="shared" si="0"/>
        <v>348</v>
      </c>
      <c r="I17" s="15">
        <f>F17*CurrencyRates!D$2+H17*CurrencyRates!D$3</f>
        <v>2504.92</v>
      </c>
      <c r="K17" s="28" t="s">
        <v>27</v>
      </c>
      <c r="L17" s="69">
        <f>COUNTIFS(E:E,K17)</f>
        <v>10</v>
      </c>
      <c r="M17" s="26"/>
      <c r="N17" s="55">
        <v>10</v>
      </c>
      <c r="P17" s="8" t="s">
        <v>247</v>
      </c>
    </row>
    <row r="18" spans="1:16" ht="19.899999999999999" customHeight="1">
      <c r="A18" s="14" t="s">
        <v>59</v>
      </c>
      <c r="B18" s="19" t="s">
        <v>60</v>
      </c>
      <c r="C18" s="20" t="s">
        <v>23</v>
      </c>
      <c r="D18" s="22">
        <v>23426</v>
      </c>
      <c r="E18" s="16" t="s">
        <v>50</v>
      </c>
      <c r="F18" s="17">
        <v>1554</v>
      </c>
      <c r="G18" s="17">
        <v>4</v>
      </c>
      <c r="H18" s="15">
        <f t="shared" si="0"/>
        <v>348</v>
      </c>
      <c r="I18" s="15">
        <f>F18*CurrencyRates!D$2+H18*CurrencyRates!D$3</f>
        <v>2302.8000000000002</v>
      </c>
      <c r="K18" s="28" t="s">
        <v>67</v>
      </c>
      <c r="L18" s="69">
        <f t="shared" ref="L18:L28" si="2">COUNTIFS(E:E,K18)</f>
        <v>6</v>
      </c>
      <c r="M18" s="26"/>
      <c r="N18" s="56">
        <v>6</v>
      </c>
    </row>
    <row r="19" spans="1:16" ht="19.899999999999999" customHeight="1">
      <c r="A19" s="18" t="s">
        <v>61</v>
      </c>
      <c r="B19" s="19" t="s">
        <v>62</v>
      </c>
      <c r="C19" s="20" t="s">
        <v>16</v>
      </c>
      <c r="D19" s="22">
        <v>18796</v>
      </c>
      <c r="E19" s="16" t="s">
        <v>30</v>
      </c>
      <c r="F19" s="17">
        <v>1083</v>
      </c>
      <c r="G19" s="17">
        <v>4</v>
      </c>
      <c r="H19" s="15">
        <f t="shared" si="0"/>
        <v>348</v>
      </c>
      <c r="I19" s="15">
        <f>F19*CurrencyRates!D$2+H19*CurrencyRates!D$3</f>
        <v>1718.7600000000002</v>
      </c>
      <c r="K19" s="28" t="s">
        <v>24</v>
      </c>
      <c r="L19" s="69">
        <f t="shared" si="2"/>
        <v>5</v>
      </c>
      <c r="M19" s="26"/>
      <c r="N19" s="56">
        <v>5</v>
      </c>
    </row>
    <row r="20" spans="1:16" ht="19.899999999999999" customHeight="1">
      <c r="A20" s="14" t="s">
        <v>63</v>
      </c>
      <c r="B20" s="19" t="s">
        <v>64</v>
      </c>
      <c r="C20" s="20" t="s">
        <v>23</v>
      </c>
      <c r="D20" s="22">
        <v>23582</v>
      </c>
      <c r="E20" s="16" t="s">
        <v>24</v>
      </c>
      <c r="F20" s="17">
        <v>1598</v>
      </c>
      <c r="G20" s="17">
        <v>4</v>
      </c>
      <c r="H20" s="15">
        <f t="shared" si="0"/>
        <v>348</v>
      </c>
      <c r="I20" s="15">
        <f>F20*CurrencyRates!D$2+H20*CurrencyRates!D$3</f>
        <v>2357.36</v>
      </c>
      <c r="K20" s="28" t="s">
        <v>35</v>
      </c>
      <c r="L20" s="69">
        <f t="shared" si="2"/>
        <v>7</v>
      </c>
      <c r="M20" s="26"/>
      <c r="N20" s="56">
        <v>7</v>
      </c>
      <c r="P20" s="10" t="s">
        <v>257</v>
      </c>
    </row>
    <row r="21" spans="1:16" ht="19.899999999999999" customHeight="1">
      <c r="A21" s="18" t="s">
        <v>65</v>
      </c>
      <c r="B21" s="19" t="s">
        <v>66</v>
      </c>
      <c r="C21" s="20" t="s">
        <v>16</v>
      </c>
      <c r="D21" s="22">
        <v>23691</v>
      </c>
      <c r="E21" s="16" t="s">
        <v>67</v>
      </c>
      <c r="F21" s="17">
        <v>1445</v>
      </c>
      <c r="G21" s="17">
        <v>0</v>
      </c>
      <c r="H21" s="15">
        <f t="shared" si="0"/>
        <v>0</v>
      </c>
      <c r="I21" s="15">
        <f>F21*CurrencyRates!D$2+H21*CurrencyRates!D$3</f>
        <v>1791.8</v>
      </c>
      <c r="K21" s="28" t="s">
        <v>30</v>
      </c>
      <c r="L21" s="69">
        <f t="shared" si="2"/>
        <v>14</v>
      </c>
      <c r="M21" s="26"/>
      <c r="N21" s="56">
        <v>14</v>
      </c>
      <c r="P21" s="8" t="s">
        <v>256</v>
      </c>
    </row>
    <row r="22" spans="1:16" ht="19.899999999999999" customHeight="1">
      <c r="A22" s="14" t="s">
        <v>68</v>
      </c>
      <c r="B22" s="19" t="s">
        <v>69</v>
      </c>
      <c r="C22" s="20" t="s">
        <v>23</v>
      </c>
      <c r="D22" s="22">
        <v>19438</v>
      </c>
      <c r="E22" s="16" t="s">
        <v>56</v>
      </c>
      <c r="F22" s="17">
        <v>1171</v>
      </c>
      <c r="G22" s="17">
        <v>2</v>
      </c>
      <c r="H22" s="15">
        <f t="shared" si="0"/>
        <v>244</v>
      </c>
      <c r="I22" s="15">
        <f>F22*CurrencyRates!D$2+H22*CurrencyRates!D$3</f>
        <v>1715.56</v>
      </c>
      <c r="K22" s="28" t="s">
        <v>45</v>
      </c>
      <c r="L22" s="69">
        <f t="shared" si="2"/>
        <v>7</v>
      </c>
      <c r="M22" s="26"/>
      <c r="N22" s="56">
        <v>7</v>
      </c>
      <c r="P22" s="8" t="s">
        <v>258</v>
      </c>
    </row>
    <row r="23" spans="1:16" ht="19.899999999999999" customHeight="1">
      <c r="A23" s="18" t="s">
        <v>70</v>
      </c>
      <c r="B23" s="19" t="s">
        <v>71</v>
      </c>
      <c r="C23" s="20" t="s">
        <v>23</v>
      </c>
      <c r="D23" s="22">
        <v>21949</v>
      </c>
      <c r="E23" s="16" t="s">
        <v>67</v>
      </c>
      <c r="F23" s="17">
        <v>2689</v>
      </c>
      <c r="G23" s="17">
        <v>4</v>
      </c>
      <c r="H23" s="15">
        <f t="shared" si="0"/>
        <v>348</v>
      </c>
      <c r="I23" s="15">
        <f>F23*CurrencyRates!D$2+H23*CurrencyRates!D$3</f>
        <v>3710.2000000000003</v>
      </c>
      <c r="K23" s="28" t="s">
        <v>56</v>
      </c>
      <c r="L23" s="69">
        <f t="shared" si="2"/>
        <v>11</v>
      </c>
      <c r="M23" s="26"/>
      <c r="N23" s="56">
        <v>11</v>
      </c>
    </row>
    <row r="24" spans="1:16" ht="19.899999999999999" customHeight="1">
      <c r="A24" s="14" t="s">
        <v>72</v>
      </c>
      <c r="B24" s="19" t="s">
        <v>73</v>
      </c>
      <c r="C24" s="20" t="s">
        <v>23</v>
      </c>
      <c r="D24" s="22">
        <v>20385</v>
      </c>
      <c r="E24" s="16" t="s">
        <v>45</v>
      </c>
      <c r="F24" s="17">
        <v>2947</v>
      </c>
      <c r="G24" s="17">
        <v>2</v>
      </c>
      <c r="H24" s="15">
        <f t="shared" si="0"/>
        <v>244</v>
      </c>
      <c r="I24" s="15">
        <f>F24*CurrencyRates!D$2+H24*CurrencyRates!D$3</f>
        <v>3917.8</v>
      </c>
      <c r="K24" s="28" t="s">
        <v>17</v>
      </c>
      <c r="L24" s="69">
        <f t="shared" si="2"/>
        <v>11</v>
      </c>
      <c r="M24" s="26"/>
      <c r="N24" s="56">
        <v>11</v>
      </c>
    </row>
    <row r="25" spans="1:16" ht="19.899999999999999" customHeight="1">
      <c r="A25" s="18" t="s">
        <v>74</v>
      </c>
      <c r="B25" s="19" t="s">
        <v>75</v>
      </c>
      <c r="C25" s="20" t="s">
        <v>23</v>
      </c>
      <c r="D25" s="22">
        <v>26956</v>
      </c>
      <c r="E25" s="16" t="s">
        <v>42</v>
      </c>
      <c r="F25" s="17">
        <v>2173</v>
      </c>
      <c r="G25" s="17">
        <v>3</v>
      </c>
      <c r="H25" s="15">
        <f t="shared" si="0"/>
        <v>348</v>
      </c>
      <c r="I25" s="15">
        <f>F25*CurrencyRates!D$2+H25*CurrencyRates!D$3</f>
        <v>3070.36</v>
      </c>
      <c r="K25" s="28" t="s">
        <v>20</v>
      </c>
      <c r="L25" s="69">
        <f t="shared" si="2"/>
        <v>8</v>
      </c>
      <c r="M25" s="26"/>
      <c r="N25" s="56">
        <v>8</v>
      </c>
    </row>
    <row r="26" spans="1:16" ht="19.899999999999999" customHeight="1">
      <c r="A26" s="14" t="s">
        <v>76</v>
      </c>
      <c r="B26" s="19" t="s">
        <v>77</v>
      </c>
      <c r="C26" s="20" t="s">
        <v>23</v>
      </c>
      <c r="D26" s="22">
        <v>18802</v>
      </c>
      <c r="E26" s="16" t="s">
        <v>17</v>
      </c>
      <c r="F26" s="17">
        <v>2811</v>
      </c>
      <c r="G26" s="17">
        <v>2</v>
      </c>
      <c r="H26" s="15">
        <f t="shared" si="0"/>
        <v>244</v>
      </c>
      <c r="I26" s="15">
        <f>F26*CurrencyRates!D$2+H26*CurrencyRates!D$3</f>
        <v>3749.16</v>
      </c>
      <c r="K26" s="28" t="s">
        <v>50</v>
      </c>
      <c r="L26" s="69">
        <f t="shared" si="2"/>
        <v>7</v>
      </c>
      <c r="M26" s="26"/>
      <c r="N26" s="56">
        <v>7</v>
      </c>
    </row>
    <row r="27" spans="1:16" ht="19.899999999999999" customHeight="1">
      <c r="A27" s="14" t="s">
        <v>78</v>
      </c>
      <c r="B27" s="19" t="s">
        <v>79</v>
      </c>
      <c r="C27" s="20" t="s">
        <v>23</v>
      </c>
      <c r="D27" s="22">
        <v>20464</v>
      </c>
      <c r="E27" s="16" t="s">
        <v>17</v>
      </c>
      <c r="F27" s="17">
        <v>1388</v>
      </c>
      <c r="G27" s="17">
        <v>4</v>
      </c>
      <c r="H27" s="15">
        <f t="shared" si="0"/>
        <v>348</v>
      </c>
      <c r="I27" s="15">
        <f>F27*CurrencyRates!D$2+H27*CurrencyRates!D$3</f>
        <v>2096.96</v>
      </c>
      <c r="K27" s="28" t="s">
        <v>42</v>
      </c>
      <c r="L27" s="69">
        <f t="shared" si="2"/>
        <v>6</v>
      </c>
      <c r="M27" s="26"/>
      <c r="N27" s="56">
        <v>6</v>
      </c>
    </row>
    <row r="28" spans="1:16" ht="19.899999999999999" customHeight="1" thickBot="1">
      <c r="A28" s="14" t="s">
        <v>80</v>
      </c>
      <c r="B28" s="19" t="s">
        <v>81</v>
      </c>
      <c r="C28" s="20" t="s">
        <v>16</v>
      </c>
      <c r="D28" s="22">
        <v>21736</v>
      </c>
      <c r="E28" s="16" t="s">
        <v>45</v>
      </c>
      <c r="F28" s="17">
        <v>1494</v>
      </c>
      <c r="G28" s="17">
        <v>0</v>
      </c>
      <c r="H28" s="15">
        <f t="shared" si="0"/>
        <v>0</v>
      </c>
      <c r="I28" s="15">
        <f>F28*CurrencyRates!D$2+H28*CurrencyRates!D$3</f>
        <v>1852.56</v>
      </c>
      <c r="K28" s="28" t="s">
        <v>53</v>
      </c>
      <c r="L28" s="69">
        <f t="shared" si="2"/>
        <v>8</v>
      </c>
      <c r="M28" s="26"/>
      <c r="N28" s="57">
        <v>8</v>
      </c>
    </row>
    <row r="29" spans="1:16" ht="19.899999999999999" customHeight="1" thickTop="1">
      <c r="A29" s="14" t="s">
        <v>82</v>
      </c>
      <c r="B29" s="19" t="s">
        <v>83</v>
      </c>
      <c r="C29" s="20" t="s">
        <v>16</v>
      </c>
      <c r="D29" s="22">
        <v>22244</v>
      </c>
      <c r="E29" s="16" t="s">
        <v>30</v>
      </c>
      <c r="F29" s="17">
        <v>1225</v>
      </c>
      <c r="G29" s="17">
        <v>1</v>
      </c>
      <c r="H29" s="15">
        <f t="shared" si="0"/>
        <v>144</v>
      </c>
      <c r="I29" s="15">
        <f>F29*CurrencyRates!D$2+H29*CurrencyRates!D$3</f>
        <v>1674.52</v>
      </c>
    </row>
    <row r="30" spans="1:16" ht="19.899999999999999" customHeight="1">
      <c r="A30" s="14" t="s">
        <v>84</v>
      </c>
      <c r="B30" s="19" t="s">
        <v>85</v>
      </c>
      <c r="C30" s="20" t="s">
        <v>16</v>
      </c>
      <c r="D30" s="22">
        <v>21231</v>
      </c>
      <c r="E30" s="16" t="s">
        <v>27</v>
      </c>
      <c r="F30" s="17">
        <v>1998</v>
      </c>
      <c r="G30" s="17">
        <v>3</v>
      </c>
      <c r="H30" s="15">
        <f t="shared" si="0"/>
        <v>348</v>
      </c>
      <c r="I30" s="15">
        <f>F30*CurrencyRates!D$2+H30*CurrencyRates!D$3</f>
        <v>2853.36</v>
      </c>
      <c r="K30" s="61" t="s">
        <v>228</v>
      </c>
      <c r="L30" s="62"/>
      <c r="M30" s="44"/>
      <c r="N30" s="52"/>
    </row>
    <row r="31" spans="1:16" ht="19.899999999999999" customHeight="1">
      <c r="A31" s="14" t="s">
        <v>86</v>
      </c>
      <c r="B31" s="19" t="s">
        <v>87</v>
      </c>
      <c r="C31" s="20" t="s">
        <v>23</v>
      </c>
      <c r="D31" s="22">
        <v>27258</v>
      </c>
      <c r="E31" s="16" t="s">
        <v>27</v>
      </c>
      <c r="F31" s="17">
        <v>2373</v>
      </c>
      <c r="G31" s="17">
        <v>1</v>
      </c>
      <c r="H31" s="15">
        <f t="shared" si="0"/>
        <v>144</v>
      </c>
      <c r="I31" s="15">
        <f>F31*CurrencyRates!D$2+H31*CurrencyRates!D$3</f>
        <v>3098.04</v>
      </c>
      <c r="K31" s="29" t="s">
        <v>23</v>
      </c>
      <c r="L31" s="45">
        <f>SUMIFS(F:F,C:C,K31)</f>
        <v>107672</v>
      </c>
      <c r="M31" s="26"/>
      <c r="N31" s="53">
        <v>143984</v>
      </c>
    </row>
    <row r="32" spans="1:16" ht="19.899999999999999" customHeight="1" thickBot="1">
      <c r="A32" s="14" t="s">
        <v>88</v>
      </c>
      <c r="B32" s="19" t="s">
        <v>89</v>
      </c>
      <c r="C32" s="20" t="s">
        <v>16</v>
      </c>
      <c r="D32" s="22">
        <v>19726</v>
      </c>
      <c r="E32" s="16" t="s">
        <v>50</v>
      </c>
      <c r="F32" s="17">
        <v>2486</v>
      </c>
      <c r="G32" s="17">
        <v>2</v>
      </c>
      <c r="H32" s="15">
        <f t="shared" si="0"/>
        <v>244</v>
      </c>
      <c r="I32" s="15">
        <f>F32*CurrencyRates!D$2+H32*CurrencyRates!D$3</f>
        <v>3346.16</v>
      </c>
      <c r="K32" s="29" t="s">
        <v>16</v>
      </c>
      <c r="L32" s="45">
        <f t="shared" ref="L32" si="3">SUMIFS(F:F,C:C,K32)</f>
        <v>89748</v>
      </c>
      <c r="M32" s="26"/>
      <c r="N32" s="54">
        <v>119765</v>
      </c>
    </row>
    <row r="33" spans="1:14" ht="19.899999999999999" customHeight="1" thickTop="1">
      <c r="A33" s="14" t="s">
        <v>90</v>
      </c>
      <c r="B33" s="19" t="s">
        <v>91</v>
      </c>
      <c r="C33" s="20" t="s">
        <v>16</v>
      </c>
      <c r="D33" s="22">
        <v>25989</v>
      </c>
      <c r="E33" s="16" t="s">
        <v>56</v>
      </c>
      <c r="F33" s="17">
        <v>1262</v>
      </c>
      <c r="G33" s="17">
        <v>3</v>
      </c>
      <c r="H33" s="15">
        <f t="shared" si="0"/>
        <v>348</v>
      </c>
      <c r="I33" s="15">
        <f>F33*CurrencyRates!D$2+H33*CurrencyRates!D$3</f>
        <v>1940.7199999999998</v>
      </c>
    </row>
    <row r="34" spans="1:14" ht="19.899999999999999" customHeight="1">
      <c r="A34" s="14" t="s">
        <v>92</v>
      </c>
      <c r="B34" s="19" t="s">
        <v>93</v>
      </c>
      <c r="C34" s="20" t="s">
        <v>23</v>
      </c>
      <c r="D34" s="22">
        <v>23977</v>
      </c>
      <c r="E34" s="16" t="s">
        <v>20</v>
      </c>
      <c r="F34" s="17">
        <v>2899</v>
      </c>
      <c r="G34" s="17">
        <v>3</v>
      </c>
      <c r="H34" s="15">
        <f t="shared" si="0"/>
        <v>348</v>
      </c>
      <c r="I34" s="15">
        <f>F34*CurrencyRates!D$2+H34*CurrencyRates!D$3</f>
        <v>3970.6</v>
      </c>
      <c r="K34" s="63" t="s">
        <v>230</v>
      </c>
      <c r="L34" s="64"/>
      <c r="M34" s="44"/>
      <c r="N34" s="52"/>
    </row>
    <row r="35" spans="1:14" ht="19.899999999999999" customHeight="1">
      <c r="A35" s="14" t="s">
        <v>94</v>
      </c>
      <c r="B35" s="19" t="s">
        <v>95</v>
      </c>
      <c r="C35" s="20" t="s">
        <v>23</v>
      </c>
      <c r="D35" s="22">
        <v>21031</v>
      </c>
      <c r="E35" s="16" t="s">
        <v>53</v>
      </c>
      <c r="F35" s="17">
        <v>1426</v>
      </c>
      <c r="G35" s="17">
        <v>2</v>
      </c>
      <c r="H35" s="15">
        <f t="shared" si="0"/>
        <v>244</v>
      </c>
      <c r="I35" s="15">
        <f>F35*CurrencyRates!D$2+H35*CurrencyRates!D$3</f>
        <v>2031.76</v>
      </c>
      <c r="K35" s="30" t="s">
        <v>23</v>
      </c>
      <c r="L35" s="45">
        <f>AVERAGEIFS(I:I,C:C,K35)</f>
        <v>2760.0603773584908</v>
      </c>
      <c r="M35" s="26"/>
      <c r="N35" s="53">
        <v>2716.6792452830186</v>
      </c>
    </row>
    <row r="36" spans="1:14" ht="19.899999999999999" customHeight="1" thickBot="1">
      <c r="A36" s="14" t="s">
        <v>96</v>
      </c>
      <c r="B36" s="19" t="s">
        <v>97</v>
      </c>
      <c r="C36" s="20" t="s">
        <v>16</v>
      </c>
      <c r="D36" s="22">
        <v>17744</v>
      </c>
      <c r="E36" s="16" t="s">
        <v>30</v>
      </c>
      <c r="F36" s="17">
        <v>2003</v>
      </c>
      <c r="G36" s="17">
        <v>2</v>
      </c>
      <c r="H36" s="15">
        <f t="shared" si="0"/>
        <v>244</v>
      </c>
      <c r="I36" s="15">
        <f>F36*CurrencyRates!D$2+H36*CurrencyRates!D$3</f>
        <v>2747.24</v>
      </c>
      <c r="K36" s="30" t="s">
        <v>16</v>
      </c>
      <c r="L36" s="45">
        <f t="shared" ref="L36" si="4">AVERAGEIFS(I:I,C:C,K36)</f>
        <v>2587.7719148936171</v>
      </c>
      <c r="M36" s="26"/>
      <c r="N36" s="54">
        <v>2548.1914893617022</v>
      </c>
    </row>
    <row r="37" spans="1:14" ht="19.899999999999999" customHeight="1" thickTop="1">
      <c r="A37" s="14" t="s">
        <v>98</v>
      </c>
      <c r="B37" s="19" t="s">
        <v>99</v>
      </c>
      <c r="C37" s="20" t="s">
        <v>16</v>
      </c>
      <c r="D37" s="22">
        <v>26073</v>
      </c>
      <c r="E37" s="16" t="s">
        <v>30</v>
      </c>
      <c r="F37" s="17">
        <v>1874</v>
      </c>
      <c r="G37" s="17">
        <v>0</v>
      </c>
      <c r="H37" s="15">
        <f t="shared" si="0"/>
        <v>0</v>
      </c>
      <c r="I37" s="15">
        <f>F37*CurrencyRates!D$2+H37*CurrencyRates!D$3</f>
        <v>2323.7599999999998</v>
      </c>
    </row>
    <row r="38" spans="1:14" ht="19.899999999999999" customHeight="1">
      <c r="A38" s="14" t="s">
        <v>100</v>
      </c>
      <c r="B38" s="19" t="s">
        <v>101</v>
      </c>
      <c r="C38" s="20" t="s">
        <v>16</v>
      </c>
      <c r="D38" s="22">
        <v>19752</v>
      </c>
      <c r="E38" s="16" t="s">
        <v>53</v>
      </c>
      <c r="F38" s="17">
        <v>2995</v>
      </c>
      <c r="G38" s="17">
        <v>1</v>
      </c>
      <c r="H38" s="15">
        <f t="shared" si="0"/>
        <v>144</v>
      </c>
      <c r="I38" s="15">
        <f>F38*CurrencyRates!D$2+H38*CurrencyRates!D$3</f>
        <v>3869.32</v>
      </c>
      <c r="K38" s="65" t="s">
        <v>231</v>
      </c>
      <c r="L38" s="66"/>
      <c r="M38" s="44"/>
      <c r="N38" s="52"/>
    </row>
    <row r="39" spans="1:14" ht="19.899999999999999" customHeight="1">
      <c r="A39" s="14" t="s">
        <v>102</v>
      </c>
      <c r="B39" s="19" t="s">
        <v>103</v>
      </c>
      <c r="C39" s="20" t="s">
        <v>16</v>
      </c>
      <c r="D39" s="22">
        <v>23040</v>
      </c>
      <c r="E39" s="16" t="s">
        <v>17</v>
      </c>
      <c r="F39" s="17">
        <v>2568</v>
      </c>
      <c r="G39" s="17">
        <v>3</v>
      </c>
      <c r="H39" s="15">
        <f t="shared" si="0"/>
        <v>348</v>
      </c>
      <c r="I39" s="15">
        <f>F39*CurrencyRates!D$2+H39*CurrencyRates!D$3</f>
        <v>3560.1600000000003</v>
      </c>
      <c r="K39" s="32" t="s">
        <v>232</v>
      </c>
      <c r="L39" s="69">
        <f>SUMIFS(G$2:G$101,D$2:D$101,"&lt;"&amp;DATE(1958,1,1))</f>
        <v>69</v>
      </c>
      <c r="M39" s="26"/>
      <c r="N39" s="55">
        <v>69</v>
      </c>
    </row>
    <row r="40" spans="1:14" ht="19.899999999999999" customHeight="1">
      <c r="A40" s="14" t="s">
        <v>104</v>
      </c>
      <c r="B40" s="19" t="s">
        <v>105</v>
      </c>
      <c r="C40" s="20" t="s">
        <v>16</v>
      </c>
      <c r="D40" s="22">
        <v>20859</v>
      </c>
      <c r="E40" s="16" t="s">
        <v>30</v>
      </c>
      <c r="F40" s="17">
        <v>1892</v>
      </c>
      <c r="G40" s="17">
        <v>0</v>
      </c>
      <c r="H40" s="15">
        <f t="shared" si="0"/>
        <v>0</v>
      </c>
      <c r="I40" s="15">
        <f>F40*CurrencyRates!D$2+H40*CurrencyRates!D$3</f>
        <v>2346.08</v>
      </c>
      <c r="K40" s="32" t="s">
        <v>233</v>
      </c>
      <c r="L40" s="45">
        <f>SUMIFS(G$2:G$101,D$2:D$101,"&gt;="&amp;DATE(1964,1,1),D$2:D$101,"&lt;="&amp;DATE(1964,12,31))</f>
        <v>17</v>
      </c>
      <c r="M40" s="26"/>
      <c r="N40" s="56">
        <v>93</v>
      </c>
    </row>
    <row r="41" spans="1:14" ht="19.899999999999999" customHeight="1" thickBot="1">
      <c r="A41" s="14" t="s">
        <v>106</v>
      </c>
      <c r="B41" s="19" t="s">
        <v>107</v>
      </c>
      <c r="C41" s="20" t="s">
        <v>16</v>
      </c>
      <c r="D41" s="22">
        <v>24810</v>
      </c>
      <c r="E41" s="16" t="s">
        <v>67</v>
      </c>
      <c r="F41" s="17">
        <v>2800</v>
      </c>
      <c r="G41" s="17">
        <v>0</v>
      </c>
      <c r="H41" s="15">
        <f t="shared" si="0"/>
        <v>0</v>
      </c>
      <c r="I41" s="15">
        <f>F41*CurrencyRates!D$2+H41*CurrencyRates!D$3</f>
        <v>3472</v>
      </c>
      <c r="K41" s="32" t="s">
        <v>234</v>
      </c>
      <c r="L41" s="69">
        <f>SUMIFS(G$2:G$101,D$2:D$101,"&gt;="&amp;DATE(1967,1,1),D$2:D$101,"&lt;="&amp;DATE(1975,12,31))</f>
        <v>55</v>
      </c>
      <c r="M41" s="26"/>
      <c r="N41" s="57">
        <v>55</v>
      </c>
    </row>
    <row r="42" spans="1:14" ht="19.899999999999999" customHeight="1" thickTop="1">
      <c r="A42" s="14" t="s">
        <v>108</v>
      </c>
      <c r="B42" s="19" t="s">
        <v>109</v>
      </c>
      <c r="C42" s="20" t="s">
        <v>16</v>
      </c>
      <c r="D42" s="22">
        <v>27209</v>
      </c>
      <c r="E42" s="16" t="s">
        <v>27</v>
      </c>
      <c r="F42" s="17">
        <v>2609</v>
      </c>
      <c r="G42" s="17">
        <v>0</v>
      </c>
      <c r="H42" s="15">
        <f t="shared" si="0"/>
        <v>0</v>
      </c>
      <c r="I42" s="15">
        <f>F42*CurrencyRates!D$2+H42*CurrencyRates!D$3</f>
        <v>3235.16</v>
      </c>
    </row>
    <row r="43" spans="1:14" ht="19.899999999999999" customHeight="1">
      <c r="A43" s="14" t="s">
        <v>110</v>
      </c>
      <c r="B43" s="19" t="s">
        <v>111</v>
      </c>
      <c r="C43" s="20" t="s">
        <v>23</v>
      </c>
      <c r="D43" s="22">
        <v>27701</v>
      </c>
      <c r="E43" s="16" t="s">
        <v>30</v>
      </c>
      <c r="F43" s="17">
        <v>1074</v>
      </c>
      <c r="G43" s="17">
        <v>0</v>
      </c>
      <c r="H43" s="15">
        <f t="shared" si="0"/>
        <v>0</v>
      </c>
      <c r="I43" s="15">
        <f>F43*CurrencyRates!D$2+H43*CurrencyRates!D$3</f>
        <v>1331.76</v>
      </c>
    </row>
    <row r="44" spans="1:14" ht="19.899999999999999" customHeight="1">
      <c r="A44" s="14" t="s">
        <v>112</v>
      </c>
      <c r="B44" s="19" t="s">
        <v>113</v>
      </c>
      <c r="C44" s="20" t="s">
        <v>16</v>
      </c>
      <c r="D44" s="22">
        <v>25886</v>
      </c>
      <c r="E44" s="16" t="s">
        <v>56</v>
      </c>
      <c r="F44" s="17">
        <v>1015</v>
      </c>
      <c r="G44" s="17">
        <v>2</v>
      </c>
      <c r="H44" s="15">
        <f t="shared" si="0"/>
        <v>244</v>
      </c>
      <c r="I44" s="15">
        <f>F44*CurrencyRates!D$2+H44*CurrencyRates!D$3</f>
        <v>1522.12</v>
      </c>
      <c r="K44" s="26"/>
      <c r="L44" s="48"/>
      <c r="M44" s="26"/>
      <c r="N44" s="48"/>
    </row>
    <row r="45" spans="1:14" ht="19.899999999999999" customHeight="1">
      <c r="A45" s="14" t="s">
        <v>114</v>
      </c>
      <c r="B45" s="19" t="s">
        <v>115</v>
      </c>
      <c r="C45" s="20" t="s">
        <v>23</v>
      </c>
      <c r="D45" s="22">
        <v>19843</v>
      </c>
      <c r="E45" s="16" t="s">
        <v>20</v>
      </c>
      <c r="F45" s="17">
        <v>2611</v>
      </c>
      <c r="G45" s="17">
        <v>1</v>
      </c>
      <c r="H45" s="15">
        <f t="shared" si="0"/>
        <v>144</v>
      </c>
      <c r="I45" s="15">
        <f>F45*CurrencyRates!D$2+H45*CurrencyRates!D$3</f>
        <v>3393.16</v>
      </c>
      <c r="K45" s="26"/>
      <c r="L45" s="48"/>
      <c r="M45" s="26"/>
      <c r="N45" s="48"/>
    </row>
    <row r="46" spans="1:14" ht="19.899999999999999" customHeight="1">
      <c r="A46" s="14" t="s">
        <v>116</v>
      </c>
      <c r="B46" s="19" t="s">
        <v>117</v>
      </c>
      <c r="C46" s="20" t="s">
        <v>23</v>
      </c>
      <c r="D46" s="22">
        <v>19164</v>
      </c>
      <c r="E46" s="16" t="s">
        <v>30</v>
      </c>
      <c r="F46" s="17">
        <v>2652</v>
      </c>
      <c r="G46" s="17">
        <v>3</v>
      </c>
      <c r="H46" s="15">
        <f t="shared" si="0"/>
        <v>348</v>
      </c>
      <c r="I46" s="15">
        <f>F46*CurrencyRates!D$2+H46*CurrencyRates!D$3</f>
        <v>3664.32</v>
      </c>
      <c r="K46" s="31"/>
    </row>
    <row r="47" spans="1:14" ht="19.899999999999999" customHeight="1">
      <c r="A47" s="14" t="s">
        <v>118</v>
      </c>
      <c r="B47" s="19" t="s">
        <v>119</v>
      </c>
      <c r="C47" s="20" t="s">
        <v>23</v>
      </c>
      <c r="D47" s="22">
        <v>18526</v>
      </c>
      <c r="E47" s="16" t="s">
        <v>27</v>
      </c>
      <c r="F47" s="17">
        <v>1750</v>
      </c>
      <c r="G47" s="17">
        <v>3</v>
      </c>
      <c r="H47" s="15">
        <f t="shared" si="0"/>
        <v>348</v>
      </c>
      <c r="I47" s="15">
        <f>F47*CurrencyRates!D$2+H47*CurrencyRates!D$3</f>
        <v>2545.84</v>
      </c>
    </row>
    <row r="48" spans="1:14" ht="19.899999999999999" customHeight="1">
      <c r="A48" s="14" t="s">
        <v>120</v>
      </c>
      <c r="B48" s="19" t="s">
        <v>121</v>
      </c>
      <c r="C48" s="20" t="s">
        <v>16</v>
      </c>
      <c r="D48" s="22">
        <v>18911</v>
      </c>
      <c r="E48" s="16" t="s">
        <v>35</v>
      </c>
      <c r="F48" s="17">
        <v>1883</v>
      </c>
      <c r="G48" s="17">
        <v>3</v>
      </c>
      <c r="H48" s="15">
        <f t="shared" si="0"/>
        <v>348</v>
      </c>
      <c r="I48" s="15">
        <f>F48*CurrencyRates!D$2+H48*CurrencyRates!D$3</f>
        <v>2710.76</v>
      </c>
    </row>
    <row r="49" spans="1:14" ht="19.899999999999999" customHeight="1">
      <c r="A49" s="14" t="s">
        <v>122</v>
      </c>
      <c r="B49" s="19" t="s">
        <v>123</v>
      </c>
      <c r="C49" s="20" t="s">
        <v>23</v>
      </c>
      <c r="D49" s="22">
        <v>21022</v>
      </c>
      <c r="E49" s="16" t="s">
        <v>17</v>
      </c>
      <c r="F49" s="17">
        <v>2536</v>
      </c>
      <c r="G49" s="17">
        <v>1</v>
      </c>
      <c r="H49" s="15">
        <f t="shared" si="0"/>
        <v>144</v>
      </c>
      <c r="I49" s="15">
        <f>F49*CurrencyRates!D$2+H49*CurrencyRates!D$3</f>
        <v>3300.16</v>
      </c>
      <c r="K49" s="26"/>
      <c r="L49" s="48"/>
      <c r="M49" s="26"/>
      <c r="N49" s="48"/>
    </row>
    <row r="50" spans="1:14" ht="19.899999999999999" customHeight="1">
      <c r="A50" s="14" t="s">
        <v>124</v>
      </c>
      <c r="B50" s="19" t="s">
        <v>125</v>
      </c>
      <c r="C50" s="20" t="s">
        <v>23</v>
      </c>
      <c r="D50" s="22">
        <v>20194</v>
      </c>
      <c r="E50" s="16" t="s">
        <v>56</v>
      </c>
      <c r="F50" s="17">
        <v>2614</v>
      </c>
      <c r="G50" s="17">
        <v>1</v>
      </c>
      <c r="H50" s="15">
        <f t="shared" si="0"/>
        <v>144</v>
      </c>
      <c r="I50" s="15">
        <f>F50*CurrencyRates!D$2+H50*CurrencyRates!D$3</f>
        <v>3396.88</v>
      </c>
    </row>
    <row r="51" spans="1:14" ht="19.899999999999999" customHeight="1">
      <c r="A51" s="14" t="s">
        <v>126</v>
      </c>
      <c r="B51" s="19" t="s">
        <v>127</v>
      </c>
      <c r="C51" s="20" t="s">
        <v>16</v>
      </c>
      <c r="D51" s="22">
        <v>22126</v>
      </c>
      <c r="E51" s="16" t="s">
        <v>27</v>
      </c>
      <c r="F51" s="17">
        <v>1500</v>
      </c>
      <c r="G51" s="17">
        <v>0</v>
      </c>
      <c r="H51" s="15">
        <f t="shared" si="0"/>
        <v>0</v>
      </c>
      <c r="I51" s="15">
        <f>F51*CurrencyRates!D$2+H51*CurrencyRates!D$3</f>
        <v>1860</v>
      </c>
    </row>
    <row r="52" spans="1:14" ht="19.899999999999999" customHeight="1">
      <c r="A52" s="14" t="s">
        <v>128</v>
      </c>
      <c r="B52" s="19" t="s">
        <v>129</v>
      </c>
      <c r="C52" s="20" t="s">
        <v>16</v>
      </c>
      <c r="D52" s="22">
        <v>26136</v>
      </c>
      <c r="E52" s="16" t="s">
        <v>53</v>
      </c>
      <c r="F52" s="17">
        <v>2754</v>
      </c>
      <c r="G52" s="17">
        <v>4</v>
      </c>
      <c r="H52" s="15">
        <f t="shared" si="0"/>
        <v>348</v>
      </c>
      <c r="I52" s="15">
        <f>F52*CurrencyRates!D$2+H52*CurrencyRates!D$3</f>
        <v>3790.8</v>
      </c>
    </row>
    <row r="53" spans="1:14" ht="19.899999999999999" customHeight="1">
      <c r="A53" s="14" t="s">
        <v>130</v>
      </c>
      <c r="B53" s="19" t="s">
        <v>131</v>
      </c>
      <c r="C53" s="20" t="s">
        <v>23</v>
      </c>
      <c r="D53" s="22">
        <v>21927</v>
      </c>
      <c r="E53" s="16" t="s">
        <v>45</v>
      </c>
      <c r="F53" s="17">
        <v>2053</v>
      </c>
      <c r="G53" s="17">
        <v>0</v>
      </c>
      <c r="H53" s="15">
        <f t="shared" si="0"/>
        <v>0</v>
      </c>
      <c r="I53" s="15">
        <f>F53*CurrencyRates!D$2+H53*CurrencyRates!D$3</f>
        <v>2545.7199999999998</v>
      </c>
    </row>
    <row r="54" spans="1:14" ht="19.899999999999999" customHeight="1">
      <c r="A54" s="14" t="s">
        <v>132</v>
      </c>
      <c r="B54" s="19" t="s">
        <v>133</v>
      </c>
      <c r="C54" s="20" t="s">
        <v>23</v>
      </c>
      <c r="D54" s="22">
        <v>25002</v>
      </c>
      <c r="E54" s="16" t="s">
        <v>45</v>
      </c>
      <c r="F54" s="17">
        <v>1094</v>
      </c>
      <c r="G54" s="17">
        <v>0</v>
      </c>
      <c r="H54" s="15">
        <f t="shared" si="0"/>
        <v>0</v>
      </c>
      <c r="I54" s="15">
        <f>F54*CurrencyRates!D$2+H54*CurrencyRates!D$3</f>
        <v>1356.56</v>
      </c>
    </row>
    <row r="55" spans="1:14" ht="19.899999999999999" customHeight="1">
      <c r="A55" s="14" t="s">
        <v>134</v>
      </c>
      <c r="B55" s="19" t="s">
        <v>135</v>
      </c>
      <c r="C55" s="20" t="s">
        <v>23</v>
      </c>
      <c r="D55" s="22">
        <v>23744</v>
      </c>
      <c r="E55" s="16" t="s">
        <v>42</v>
      </c>
      <c r="F55" s="17">
        <v>2604</v>
      </c>
      <c r="G55" s="17">
        <v>4</v>
      </c>
      <c r="H55" s="15">
        <f t="shared" si="0"/>
        <v>348</v>
      </c>
      <c r="I55" s="15">
        <f>F55*CurrencyRates!D$2+H55*CurrencyRates!D$3</f>
        <v>3604.8</v>
      </c>
    </row>
    <row r="56" spans="1:14" ht="19.899999999999999" customHeight="1">
      <c r="A56" s="14" t="s">
        <v>136</v>
      </c>
      <c r="B56" s="19" t="s">
        <v>137</v>
      </c>
      <c r="C56" s="20" t="s">
        <v>23</v>
      </c>
      <c r="D56" s="22">
        <v>27103</v>
      </c>
      <c r="E56" s="16" t="s">
        <v>20</v>
      </c>
      <c r="F56" s="17">
        <v>2720</v>
      </c>
      <c r="G56" s="17">
        <v>3</v>
      </c>
      <c r="H56" s="15">
        <f t="shared" si="0"/>
        <v>348</v>
      </c>
      <c r="I56" s="15">
        <f>F56*CurrencyRates!D$2+H56*CurrencyRates!D$3</f>
        <v>3748.6400000000003</v>
      </c>
    </row>
    <row r="57" spans="1:14" ht="19.899999999999999" customHeight="1">
      <c r="A57" s="14" t="s">
        <v>138</v>
      </c>
      <c r="B57" s="19" t="s">
        <v>139</v>
      </c>
      <c r="C57" s="20" t="s">
        <v>16</v>
      </c>
      <c r="D57" s="22">
        <v>18783</v>
      </c>
      <c r="E57" s="16" t="s">
        <v>17</v>
      </c>
      <c r="F57" s="17">
        <v>1074</v>
      </c>
      <c r="G57" s="17">
        <v>0</v>
      </c>
      <c r="H57" s="15">
        <f t="shared" si="0"/>
        <v>0</v>
      </c>
      <c r="I57" s="15">
        <f>F57*CurrencyRates!D$2+H57*CurrencyRates!D$3</f>
        <v>1331.76</v>
      </c>
    </row>
    <row r="58" spans="1:14" ht="19.899999999999999" customHeight="1">
      <c r="A58" s="14" t="s">
        <v>140</v>
      </c>
      <c r="B58" s="19" t="s">
        <v>141</v>
      </c>
      <c r="C58" s="20" t="s">
        <v>23</v>
      </c>
      <c r="D58" s="22">
        <v>18409</v>
      </c>
      <c r="E58" s="16" t="s">
        <v>67</v>
      </c>
      <c r="F58" s="17">
        <v>1964</v>
      </c>
      <c r="G58" s="17">
        <v>2</v>
      </c>
      <c r="H58" s="15">
        <f t="shared" si="0"/>
        <v>244</v>
      </c>
      <c r="I58" s="15">
        <f>F58*CurrencyRates!D$2+H58*CurrencyRates!D$3</f>
        <v>2698.88</v>
      </c>
    </row>
    <row r="59" spans="1:14" ht="19.899999999999999" customHeight="1">
      <c r="A59" s="14" t="s">
        <v>142</v>
      </c>
      <c r="B59" s="19" t="s">
        <v>143</v>
      </c>
      <c r="C59" s="20" t="s">
        <v>23</v>
      </c>
      <c r="D59" s="22">
        <v>24627</v>
      </c>
      <c r="E59" s="16" t="s">
        <v>17</v>
      </c>
      <c r="F59" s="17">
        <v>1100</v>
      </c>
      <c r="G59" s="17">
        <v>0</v>
      </c>
      <c r="H59" s="15">
        <f t="shared" si="0"/>
        <v>0</v>
      </c>
      <c r="I59" s="15">
        <f>F59*CurrencyRates!D$2+H59*CurrencyRates!D$3</f>
        <v>1364</v>
      </c>
    </row>
    <row r="60" spans="1:14" ht="19.899999999999999" customHeight="1">
      <c r="A60" s="14" t="s">
        <v>144</v>
      </c>
      <c r="B60" s="19" t="s">
        <v>145</v>
      </c>
      <c r="C60" s="20" t="s">
        <v>16</v>
      </c>
      <c r="D60" s="22">
        <v>17927</v>
      </c>
      <c r="E60" s="16" t="s">
        <v>45</v>
      </c>
      <c r="F60" s="17">
        <v>1992</v>
      </c>
      <c r="G60" s="17">
        <v>4</v>
      </c>
      <c r="H60" s="15">
        <f t="shared" si="0"/>
        <v>348</v>
      </c>
      <c r="I60" s="15">
        <f>F60*CurrencyRates!D$2+H60*CurrencyRates!D$3</f>
        <v>2845.92</v>
      </c>
    </row>
    <row r="61" spans="1:14" ht="19.899999999999999" customHeight="1">
      <c r="A61" s="14" t="s">
        <v>146</v>
      </c>
      <c r="B61" s="19" t="s">
        <v>26</v>
      </c>
      <c r="C61" s="20" t="s">
        <v>23</v>
      </c>
      <c r="D61" s="22">
        <v>26042</v>
      </c>
      <c r="E61" s="16" t="s">
        <v>20</v>
      </c>
      <c r="F61" s="17">
        <v>1827</v>
      </c>
      <c r="G61" s="17">
        <v>1</v>
      </c>
      <c r="H61" s="15">
        <f t="shared" si="0"/>
        <v>144</v>
      </c>
      <c r="I61" s="15">
        <f>F61*CurrencyRates!D$2+H61*CurrencyRates!D$3</f>
        <v>2421</v>
      </c>
    </row>
    <row r="62" spans="1:14" ht="19.899999999999999" customHeight="1">
      <c r="A62" s="14" t="s">
        <v>147</v>
      </c>
      <c r="B62" s="19" t="s">
        <v>148</v>
      </c>
      <c r="C62" s="20" t="s">
        <v>23</v>
      </c>
      <c r="D62" s="22">
        <v>20836</v>
      </c>
      <c r="E62" s="16" t="s">
        <v>45</v>
      </c>
      <c r="F62" s="17">
        <v>1032</v>
      </c>
      <c r="G62" s="17">
        <v>3</v>
      </c>
      <c r="H62" s="15">
        <f t="shared" si="0"/>
        <v>348</v>
      </c>
      <c r="I62" s="15">
        <f>F62*CurrencyRates!D$2+H62*CurrencyRates!D$3</f>
        <v>1655.52</v>
      </c>
    </row>
    <row r="63" spans="1:14" ht="19.899999999999999" customHeight="1">
      <c r="A63" s="14" t="s">
        <v>149</v>
      </c>
      <c r="B63" s="19" t="s">
        <v>150</v>
      </c>
      <c r="C63" s="20" t="s">
        <v>23</v>
      </c>
      <c r="D63" s="22">
        <v>25415</v>
      </c>
      <c r="E63" s="16" t="s">
        <v>30</v>
      </c>
      <c r="F63" s="17">
        <v>2703</v>
      </c>
      <c r="G63" s="17">
        <v>2</v>
      </c>
      <c r="H63" s="15">
        <f t="shared" si="0"/>
        <v>244</v>
      </c>
      <c r="I63" s="15">
        <f>F63*CurrencyRates!D$2+H63*CurrencyRates!D$3</f>
        <v>3615.24</v>
      </c>
    </row>
    <row r="64" spans="1:14" ht="19.899999999999999" customHeight="1">
      <c r="A64" s="14" t="s">
        <v>151</v>
      </c>
      <c r="B64" s="19" t="s">
        <v>152</v>
      </c>
      <c r="C64" s="20" t="s">
        <v>23</v>
      </c>
      <c r="D64" s="22">
        <v>27573</v>
      </c>
      <c r="E64" s="16" t="s">
        <v>50</v>
      </c>
      <c r="F64" s="17">
        <v>1572</v>
      </c>
      <c r="G64" s="17">
        <v>3</v>
      </c>
      <c r="H64" s="15">
        <f t="shared" si="0"/>
        <v>348</v>
      </c>
      <c r="I64" s="15">
        <f>F64*CurrencyRates!D$2+H64*CurrencyRates!D$3</f>
        <v>2325.12</v>
      </c>
    </row>
    <row r="65" spans="1:9" ht="19.899999999999999" customHeight="1">
      <c r="A65" s="14" t="s">
        <v>153</v>
      </c>
      <c r="B65" s="19" t="s">
        <v>154</v>
      </c>
      <c r="C65" s="20" t="s">
        <v>16</v>
      </c>
      <c r="D65" s="22">
        <v>17820</v>
      </c>
      <c r="E65" s="16" t="s">
        <v>35</v>
      </c>
      <c r="F65" s="17">
        <v>1577</v>
      </c>
      <c r="G65" s="17">
        <v>1</v>
      </c>
      <c r="H65" s="15">
        <f t="shared" si="0"/>
        <v>144</v>
      </c>
      <c r="I65" s="15">
        <f>F65*CurrencyRates!D$2+H65*CurrencyRates!D$3</f>
        <v>2111</v>
      </c>
    </row>
    <row r="66" spans="1:9" ht="19.899999999999999" customHeight="1">
      <c r="A66" s="14" t="s">
        <v>155</v>
      </c>
      <c r="B66" s="19" t="s">
        <v>156</v>
      </c>
      <c r="C66" s="20" t="s">
        <v>16</v>
      </c>
      <c r="D66" s="22">
        <v>19954</v>
      </c>
      <c r="E66" s="16" t="s">
        <v>53</v>
      </c>
      <c r="F66" s="17">
        <v>2214</v>
      </c>
      <c r="G66" s="17">
        <v>3</v>
      </c>
      <c r="H66" s="15">
        <f t="shared" si="0"/>
        <v>348</v>
      </c>
      <c r="I66" s="15">
        <f>F66*CurrencyRates!D$2+H66*CurrencyRates!D$3</f>
        <v>3121.2000000000003</v>
      </c>
    </row>
    <row r="67" spans="1:9" ht="19.899999999999999" customHeight="1">
      <c r="A67" s="14" t="s">
        <v>157</v>
      </c>
      <c r="B67" s="19" t="s">
        <v>158</v>
      </c>
      <c r="C67" s="20" t="s">
        <v>23</v>
      </c>
      <c r="D67" s="22">
        <v>21575</v>
      </c>
      <c r="E67" s="16" t="s">
        <v>30</v>
      </c>
      <c r="F67" s="17">
        <v>1526</v>
      </c>
      <c r="G67" s="17">
        <v>3</v>
      </c>
      <c r="H67" s="15">
        <f t="shared" ref="H67:H101" si="5">IF(G67&gt;=3,348,IF(G67=2,244,IF(G67=1,144,0)))</f>
        <v>348</v>
      </c>
      <c r="I67" s="15">
        <f>F67*CurrencyRates!D$2+H67*CurrencyRates!D$3</f>
        <v>2268.08</v>
      </c>
    </row>
    <row r="68" spans="1:9" ht="19.899999999999999" customHeight="1">
      <c r="A68" s="14" t="s">
        <v>159</v>
      </c>
      <c r="B68" s="19" t="s">
        <v>160</v>
      </c>
      <c r="C68" s="20" t="s">
        <v>16</v>
      </c>
      <c r="D68" s="22">
        <v>21150</v>
      </c>
      <c r="E68" s="16" t="s">
        <v>50</v>
      </c>
      <c r="F68" s="17">
        <v>1522</v>
      </c>
      <c r="G68" s="17">
        <v>3</v>
      </c>
      <c r="H68" s="15">
        <f t="shared" si="5"/>
        <v>348</v>
      </c>
      <c r="I68" s="15">
        <f>F68*CurrencyRates!D$2+H68*CurrencyRates!D$3</f>
        <v>2263.12</v>
      </c>
    </row>
    <row r="69" spans="1:9" ht="19.899999999999999" customHeight="1">
      <c r="A69" s="14" t="s">
        <v>161</v>
      </c>
      <c r="B69" s="19" t="s">
        <v>162</v>
      </c>
      <c r="C69" s="20" t="s">
        <v>16</v>
      </c>
      <c r="D69" s="22">
        <v>23342</v>
      </c>
      <c r="E69" s="16" t="s">
        <v>50</v>
      </c>
      <c r="F69" s="17">
        <v>1426</v>
      </c>
      <c r="G69" s="17">
        <v>4</v>
      </c>
      <c r="H69" s="15">
        <f t="shared" si="5"/>
        <v>348</v>
      </c>
      <c r="I69" s="15">
        <f>F69*CurrencyRates!D$2+H69*CurrencyRates!D$3</f>
        <v>2144.08</v>
      </c>
    </row>
    <row r="70" spans="1:9" ht="19.899999999999999" customHeight="1">
      <c r="A70" s="14" t="s">
        <v>163</v>
      </c>
      <c r="B70" s="19" t="s">
        <v>164</v>
      </c>
      <c r="C70" s="20" t="s">
        <v>16</v>
      </c>
      <c r="D70" s="22">
        <v>24624</v>
      </c>
      <c r="E70" s="16" t="s">
        <v>20</v>
      </c>
      <c r="F70" s="17">
        <v>1217</v>
      </c>
      <c r="G70" s="17">
        <v>4</v>
      </c>
      <c r="H70" s="15">
        <f t="shared" si="5"/>
        <v>348</v>
      </c>
      <c r="I70" s="15">
        <f>F70*CurrencyRates!D$2+H70*CurrencyRates!D$3</f>
        <v>1884.92</v>
      </c>
    </row>
    <row r="71" spans="1:9" ht="19.899999999999999" customHeight="1">
      <c r="A71" s="14" t="s">
        <v>165</v>
      </c>
      <c r="B71" s="19" t="s">
        <v>166</v>
      </c>
      <c r="C71" s="20" t="s">
        <v>23</v>
      </c>
      <c r="D71" s="22">
        <v>24354</v>
      </c>
      <c r="E71" s="16" t="s">
        <v>24</v>
      </c>
      <c r="F71" s="17">
        <v>1720</v>
      </c>
      <c r="G71" s="17">
        <v>3</v>
      </c>
      <c r="H71" s="15">
        <f t="shared" si="5"/>
        <v>348</v>
      </c>
      <c r="I71" s="15">
        <f>F71*CurrencyRates!D$2+H71*CurrencyRates!D$3</f>
        <v>2508.6400000000003</v>
      </c>
    </row>
    <row r="72" spans="1:9" ht="19.899999999999999" customHeight="1">
      <c r="A72" s="14" t="s">
        <v>167</v>
      </c>
      <c r="B72" s="19" t="s">
        <v>168</v>
      </c>
      <c r="C72" s="20" t="s">
        <v>16</v>
      </c>
      <c r="D72" s="22">
        <v>23706</v>
      </c>
      <c r="E72" s="16" t="s">
        <v>20</v>
      </c>
      <c r="F72" s="17">
        <v>2181</v>
      </c>
      <c r="G72" s="17">
        <v>1</v>
      </c>
      <c r="H72" s="15">
        <f t="shared" si="5"/>
        <v>144</v>
      </c>
      <c r="I72" s="15">
        <f>F72*CurrencyRates!D$2+H72*CurrencyRates!D$3</f>
        <v>2859.96</v>
      </c>
    </row>
    <row r="73" spans="1:9" ht="19.899999999999999" customHeight="1">
      <c r="A73" s="14" t="s">
        <v>169</v>
      </c>
      <c r="B73" s="19" t="s">
        <v>170</v>
      </c>
      <c r="C73" s="20" t="s">
        <v>23</v>
      </c>
      <c r="D73" s="22">
        <v>22201</v>
      </c>
      <c r="E73" s="16" t="s">
        <v>35</v>
      </c>
      <c r="F73" s="17">
        <v>2448</v>
      </c>
      <c r="G73" s="17">
        <v>3</v>
      </c>
      <c r="H73" s="15">
        <f t="shared" si="5"/>
        <v>348</v>
      </c>
      <c r="I73" s="15">
        <f>F73*CurrencyRates!D$2+H73*CurrencyRates!D$3</f>
        <v>3411.36</v>
      </c>
    </row>
    <row r="74" spans="1:9" ht="19.899999999999999" customHeight="1">
      <c r="A74" s="14" t="s">
        <v>171</v>
      </c>
      <c r="B74" s="19" t="s">
        <v>172</v>
      </c>
      <c r="C74" s="20" t="s">
        <v>16</v>
      </c>
      <c r="D74" s="22">
        <v>27315</v>
      </c>
      <c r="E74" s="16" t="s">
        <v>35</v>
      </c>
      <c r="F74" s="17">
        <v>1109</v>
      </c>
      <c r="G74" s="17">
        <v>0</v>
      </c>
      <c r="H74" s="15">
        <f t="shared" si="5"/>
        <v>0</v>
      </c>
      <c r="I74" s="15">
        <f>F74*CurrencyRates!D$2+H74*CurrencyRates!D$3</f>
        <v>1375.16</v>
      </c>
    </row>
    <row r="75" spans="1:9" ht="19.899999999999999" customHeight="1">
      <c r="A75" s="14" t="s">
        <v>173</v>
      </c>
      <c r="B75" s="19" t="s">
        <v>174</v>
      </c>
      <c r="C75" s="20" t="s">
        <v>23</v>
      </c>
      <c r="D75" s="22">
        <v>17680</v>
      </c>
      <c r="E75" s="16" t="s">
        <v>56</v>
      </c>
      <c r="F75" s="17">
        <v>2938</v>
      </c>
      <c r="G75" s="17">
        <v>0</v>
      </c>
      <c r="H75" s="15">
        <f t="shared" si="5"/>
        <v>0</v>
      </c>
      <c r="I75" s="15">
        <f>F75*CurrencyRates!D$2+H75*CurrencyRates!D$3</f>
        <v>3643.12</v>
      </c>
    </row>
    <row r="76" spans="1:9" ht="19.899999999999999" customHeight="1">
      <c r="A76" s="14" t="s">
        <v>175</v>
      </c>
      <c r="B76" s="19" t="s">
        <v>176</v>
      </c>
      <c r="C76" s="20" t="s">
        <v>16</v>
      </c>
      <c r="D76" s="22">
        <v>26954</v>
      </c>
      <c r="E76" s="16" t="s">
        <v>17</v>
      </c>
      <c r="F76" s="17">
        <v>1838</v>
      </c>
      <c r="G76" s="17">
        <v>2</v>
      </c>
      <c r="H76" s="15">
        <f t="shared" si="5"/>
        <v>244</v>
      </c>
      <c r="I76" s="15">
        <f>F76*CurrencyRates!D$2+H76*CurrencyRates!D$3</f>
        <v>2542.64</v>
      </c>
    </row>
    <row r="77" spans="1:9" ht="19.899999999999999" customHeight="1">
      <c r="A77" s="14" t="s">
        <v>177</v>
      </c>
      <c r="B77" s="19" t="s">
        <v>178</v>
      </c>
      <c r="C77" s="20" t="s">
        <v>16</v>
      </c>
      <c r="D77" s="22">
        <v>24147</v>
      </c>
      <c r="E77" s="16" t="s">
        <v>30</v>
      </c>
      <c r="F77" s="17">
        <v>2987</v>
      </c>
      <c r="G77" s="17">
        <v>3</v>
      </c>
      <c r="H77" s="15">
        <f t="shared" si="5"/>
        <v>348</v>
      </c>
      <c r="I77" s="15">
        <f>F77*CurrencyRates!D$2+H77*CurrencyRates!D$3</f>
        <v>4079.7200000000003</v>
      </c>
    </row>
    <row r="78" spans="1:9" ht="19.899999999999999" customHeight="1">
      <c r="A78" s="14" t="s">
        <v>179</v>
      </c>
      <c r="B78" s="19" t="s">
        <v>180</v>
      </c>
      <c r="C78" s="20" t="s">
        <v>23</v>
      </c>
      <c r="D78" s="22">
        <v>27168</v>
      </c>
      <c r="E78" s="16" t="s">
        <v>27</v>
      </c>
      <c r="F78" s="17">
        <v>1165</v>
      </c>
      <c r="G78" s="17">
        <v>1</v>
      </c>
      <c r="H78" s="15">
        <f t="shared" si="5"/>
        <v>144</v>
      </c>
      <c r="I78" s="15">
        <f>F78*CurrencyRates!D$2+H78*CurrencyRates!D$3</f>
        <v>1600.12</v>
      </c>
    </row>
    <row r="79" spans="1:9" ht="19.899999999999999" customHeight="1">
      <c r="A79" s="14" t="s">
        <v>181</v>
      </c>
      <c r="B79" s="19" t="s">
        <v>182</v>
      </c>
      <c r="C79" s="20" t="s">
        <v>16</v>
      </c>
      <c r="D79" s="22">
        <v>26257</v>
      </c>
      <c r="E79" s="16" t="s">
        <v>53</v>
      </c>
      <c r="F79" s="17">
        <v>2214</v>
      </c>
      <c r="G79" s="17">
        <v>2</v>
      </c>
      <c r="H79" s="15">
        <f t="shared" si="5"/>
        <v>244</v>
      </c>
      <c r="I79" s="15">
        <f>F79*CurrencyRates!D$2+H79*CurrencyRates!D$3</f>
        <v>3008.88</v>
      </c>
    </row>
    <row r="80" spans="1:9" ht="19.899999999999999" customHeight="1">
      <c r="A80" s="14" t="s">
        <v>183</v>
      </c>
      <c r="B80" s="19" t="s">
        <v>184</v>
      </c>
      <c r="C80" s="20" t="s">
        <v>23</v>
      </c>
      <c r="D80" s="22">
        <v>22550</v>
      </c>
      <c r="E80" s="16" t="s">
        <v>53</v>
      </c>
      <c r="F80" s="17">
        <v>1697</v>
      </c>
      <c r="G80" s="17">
        <v>0</v>
      </c>
      <c r="H80" s="15">
        <f t="shared" si="5"/>
        <v>0</v>
      </c>
      <c r="I80" s="15">
        <f>F80*CurrencyRates!D$2+H80*CurrencyRates!D$3</f>
        <v>2104.2800000000002</v>
      </c>
    </row>
    <row r="81" spans="1:9" ht="19.899999999999999" customHeight="1">
      <c r="A81" s="14" t="s">
        <v>185</v>
      </c>
      <c r="B81" s="19" t="s">
        <v>186</v>
      </c>
      <c r="C81" s="20" t="s">
        <v>23</v>
      </c>
      <c r="D81" s="22">
        <v>27746</v>
      </c>
      <c r="E81" s="16" t="s">
        <v>50</v>
      </c>
      <c r="F81" s="17">
        <v>1507</v>
      </c>
      <c r="G81" s="17">
        <v>3</v>
      </c>
      <c r="H81" s="15">
        <f t="shared" si="5"/>
        <v>348</v>
      </c>
      <c r="I81" s="15">
        <f>F81*CurrencyRates!D$2+H81*CurrencyRates!D$3</f>
        <v>2244.52</v>
      </c>
    </row>
    <row r="82" spans="1:9" ht="19.899999999999999" customHeight="1">
      <c r="A82" s="14" t="s">
        <v>187</v>
      </c>
      <c r="B82" s="19" t="s">
        <v>71</v>
      </c>
      <c r="C82" s="20" t="s">
        <v>23</v>
      </c>
      <c r="D82" s="22">
        <v>26880</v>
      </c>
      <c r="E82" s="16" t="s">
        <v>42</v>
      </c>
      <c r="F82" s="17">
        <v>1639</v>
      </c>
      <c r="G82" s="17">
        <v>1</v>
      </c>
      <c r="H82" s="15">
        <f t="shared" si="5"/>
        <v>144</v>
      </c>
      <c r="I82" s="15">
        <f>F82*CurrencyRates!D$2+H82*CurrencyRates!D$3</f>
        <v>2187.88</v>
      </c>
    </row>
    <row r="83" spans="1:9" ht="19.899999999999999" customHeight="1">
      <c r="A83" s="14" t="s">
        <v>188</v>
      </c>
      <c r="B83" s="19" t="s">
        <v>189</v>
      </c>
      <c r="C83" s="20" t="s">
        <v>16</v>
      </c>
      <c r="D83" s="22">
        <v>18012</v>
      </c>
      <c r="E83" s="16" t="s">
        <v>30</v>
      </c>
      <c r="F83" s="17">
        <v>1948</v>
      </c>
      <c r="G83" s="17">
        <v>2</v>
      </c>
      <c r="H83" s="15">
        <f t="shared" si="5"/>
        <v>244</v>
      </c>
      <c r="I83" s="15">
        <f>F83*CurrencyRates!D$2+H83*CurrencyRates!D$3</f>
        <v>2679.04</v>
      </c>
    </row>
    <row r="84" spans="1:9" ht="19.899999999999999" customHeight="1">
      <c r="A84" s="14" t="s">
        <v>190</v>
      </c>
      <c r="B84" s="19" t="s">
        <v>191</v>
      </c>
      <c r="C84" s="20" t="s">
        <v>23</v>
      </c>
      <c r="D84" s="22">
        <v>27471</v>
      </c>
      <c r="E84" s="16" t="s">
        <v>27</v>
      </c>
      <c r="F84" s="17">
        <v>1536</v>
      </c>
      <c r="G84" s="17">
        <v>2</v>
      </c>
      <c r="H84" s="15">
        <f t="shared" si="5"/>
        <v>244</v>
      </c>
      <c r="I84" s="15">
        <f>F84*CurrencyRates!D$2+H84*CurrencyRates!D$3</f>
        <v>2168.16</v>
      </c>
    </row>
    <row r="85" spans="1:9" ht="19.899999999999999" customHeight="1">
      <c r="A85" s="14" t="s">
        <v>192</v>
      </c>
      <c r="B85" s="19" t="s">
        <v>193</v>
      </c>
      <c r="C85" s="20" t="s">
        <v>23</v>
      </c>
      <c r="D85" s="22">
        <v>25795</v>
      </c>
      <c r="E85" s="16" t="s">
        <v>30</v>
      </c>
      <c r="F85" s="17">
        <v>1327</v>
      </c>
      <c r="G85" s="17">
        <v>0</v>
      </c>
      <c r="H85" s="15">
        <f t="shared" si="5"/>
        <v>0</v>
      </c>
      <c r="I85" s="15">
        <f>F85*CurrencyRates!D$2+H85*CurrencyRates!D$3</f>
        <v>1645.48</v>
      </c>
    </row>
    <row r="86" spans="1:9" ht="19.899999999999999" customHeight="1">
      <c r="A86" s="14" t="s">
        <v>194</v>
      </c>
      <c r="B86" s="19" t="s">
        <v>195</v>
      </c>
      <c r="C86" s="20" t="s">
        <v>23</v>
      </c>
      <c r="D86" s="22">
        <v>24325</v>
      </c>
      <c r="E86" s="16" t="s">
        <v>24</v>
      </c>
      <c r="F86" s="17">
        <v>2546</v>
      </c>
      <c r="G86" s="17">
        <v>1</v>
      </c>
      <c r="H86" s="15">
        <f t="shared" si="5"/>
        <v>144</v>
      </c>
      <c r="I86" s="15">
        <f>F86*CurrencyRates!D$2+H86*CurrencyRates!D$3</f>
        <v>3312.56</v>
      </c>
    </row>
    <row r="87" spans="1:9" ht="19.899999999999999" customHeight="1">
      <c r="A87" s="14" t="s">
        <v>196</v>
      </c>
      <c r="B87" s="19" t="s">
        <v>197</v>
      </c>
      <c r="C87" s="20" t="s">
        <v>23</v>
      </c>
      <c r="D87" s="22">
        <v>23032</v>
      </c>
      <c r="E87" s="16" t="s">
        <v>30</v>
      </c>
      <c r="F87" s="17">
        <v>1019</v>
      </c>
      <c r="G87" s="17">
        <v>1</v>
      </c>
      <c r="H87" s="15">
        <f t="shared" si="5"/>
        <v>144</v>
      </c>
      <c r="I87" s="15">
        <f>F87*CurrencyRates!D$2+H87*CurrencyRates!D$3</f>
        <v>1419.08</v>
      </c>
    </row>
    <row r="88" spans="1:9" ht="19.899999999999999" customHeight="1">
      <c r="A88" s="14" t="s">
        <v>198</v>
      </c>
      <c r="B88" s="19" t="s">
        <v>199</v>
      </c>
      <c r="C88" s="20" t="s">
        <v>23</v>
      </c>
      <c r="D88" s="22">
        <v>23578</v>
      </c>
      <c r="E88" s="16" t="s">
        <v>56</v>
      </c>
      <c r="F88" s="17">
        <v>2064</v>
      </c>
      <c r="G88" s="17">
        <v>4</v>
      </c>
      <c r="H88" s="15">
        <f t="shared" si="5"/>
        <v>348</v>
      </c>
      <c r="I88" s="15">
        <f>F88*CurrencyRates!D$2+H88*CurrencyRates!D$3</f>
        <v>2935.2000000000003</v>
      </c>
    </row>
    <row r="89" spans="1:9" ht="19.899999999999999" customHeight="1">
      <c r="A89" s="14" t="s">
        <v>200</v>
      </c>
      <c r="B89" s="19" t="s">
        <v>201</v>
      </c>
      <c r="C89" s="20" t="s">
        <v>23</v>
      </c>
      <c r="D89" s="22">
        <v>21267</v>
      </c>
      <c r="E89" s="16" t="s">
        <v>53</v>
      </c>
      <c r="F89" s="17">
        <v>2038</v>
      </c>
      <c r="G89" s="17">
        <v>2</v>
      </c>
      <c r="H89" s="15">
        <f t="shared" si="5"/>
        <v>244</v>
      </c>
      <c r="I89" s="15">
        <f>F89*CurrencyRates!D$2+H89*CurrencyRates!D$3</f>
        <v>2790.64</v>
      </c>
    </row>
    <row r="90" spans="1:9" ht="19.899999999999999" customHeight="1">
      <c r="A90" s="14" t="s">
        <v>202</v>
      </c>
      <c r="B90" s="19" t="s">
        <v>203</v>
      </c>
      <c r="C90" s="20" t="s">
        <v>16</v>
      </c>
      <c r="D90" s="22">
        <v>24392</v>
      </c>
      <c r="E90" s="16" t="s">
        <v>17</v>
      </c>
      <c r="F90" s="17">
        <v>2918</v>
      </c>
      <c r="G90" s="17">
        <v>1</v>
      </c>
      <c r="H90" s="15">
        <f t="shared" si="5"/>
        <v>144</v>
      </c>
      <c r="I90" s="15">
        <f>F90*CurrencyRates!D$2+H90*CurrencyRates!D$3</f>
        <v>3773.84</v>
      </c>
    </row>
    <row r="91" spans="1:9" ht="19.899999999999999" customHeight="1">
      <c r="A91" s="14" t="s">
        <v>204</v>
      </c>
      <c r="B91" s="19" t="s">
        <v>205</v>
      </c>
      <c r="C91" s="20" t="s">
        <v>23</v>
      </c>
      <c r="D91" s="22">
        <v>19912</v>
      </c>
      <c r="E91" s="16" t="s">
        <v>56</v>
      </c>
      <c r="F91" s="17">
        <v>2323</v>
      </c>
      <c r="G91" s="17">
        <v>0</v>
      </c>
      <c r="H91" s="15">
        <f t="shared" si="5"/>
        <v>0</v>
      </c>
      <c r="I91" s="15">
        <f>F91*CurrencyRates!D$2+H91*CurrencyRates!D$3</f>
        <v>2880.52</v>
      </c>
    </row>
    <row r="92" spans="1:9" ht="19.899999999999999" customHeight="1">
      <c r="A92" s="14" t="s">
        <v>206</v>
      </c>
      <c r="B92" s="19" t="s">
        <v>207</v>
      </c>
      <c r="C92" s="20" t="s">
        <v>16</v>
      </c>
      <c r="D92" s="22">
        <v>23718</v>
      </c>
      <c r="E92" s="16" t="s">
        <v>56</v>
      </c>
      <c r="F92" s="17">
        <v>2060</v>
      </c>
      <c r="G92" s="17">
        <v>4</v>
      </c>
      <c r="H92" s="15">
        <f t="shared" si="5"/>
        <v>348</v>
      </c>
      <c r="I92" s="15">
        <f>F92*CurrencyRates!D$2+H92*CurrencyRates!D$3</f>
        <v>2930.2400000000002</v>
      </c>
    </row>
    <row r="93" spans="1:9" ht="19.899999999999999" customHeight="1">
      <c r="A93" s="14" t="s">
        <v>208</v>
      </c>
      <c r="B93" s="19" t="s">
        <v>209</v>
      </c>
      <c r="C93" s="20" t="s">
        <v>23</v>
      </c>
      <c r="D93" s="22">
        <v>24754</v>
      </c>
      <c r="E93" s="16" t="s">
        <v>35</v>
      </c>
      <c r="F93" s="17">
        <v>2682</v>
      </c>
      <c r="G93" s="17">
        <v>2</v>
      </c>
      <c r="H93" s="15">
        <f t="shared" si="5"/>
        <v>244</v>
      </c>
      <c r="I93" s="15">
        <f>F93*CurrencyRates!D$2+H93*CurrencyRates!D$3</f>
        <v>3589.2</v>
      </c>
    </row>
    <row r="94" spans="1:9" ht="19.899999999999999" customHeight="1">
      <c r="A94" s="14" t="s">
        <v>210</v>
      </c>
      <c r="B94" s="19" t="s">
        <v>211</v>
      </c>
      <c r="C94" s="20" t="s">
        <v>16</v>
      </c>
      <c r="D94" s="22">
        <v>23252</v>
      </c>
      <c r="E94" s="16" t="s">
        <v>27</v>
      </c>
      <c r="F94" s="17">
        <v>2989</v>
      </c>
      <c r="G94" s="17">
        <v>2</v>
      </c>
      <c r="H94" s="15">
        <f t="shared" si="5"/>
        <v>244</v>
      </c>
      <c r="I94" s="15">
        <f>F94*CurrencyRates!D$2+H94*CurrencyRates!D$3</f>
        <v>3969.88</v>
      </c>
    </row>
    <row r="95" spans="1:9" ht="19.899999999999999" customHeight="1">
      <c r="A95" s="14" t="s">
        <v>212</v>
      </c>
      <c r="B95" s="19" t="s">
        <v>213</v>
      </c>
      <c r="C95" s="20" t="s">
        <v>23</v>
      </c>
      <c r="D95" s="22">
        <v>22085</v>
      </c>
      <c r="E95" s="16" t="s">
        <v>24</v>
      </c>
      <c r="F95" s="17">
        <v>2888</v>
      </c>
      <c r="G95" s="17">
        <v>0</v>
      </c>
      <c r="H95" s="15">
        <f t="shared" si="5"/>
        <v>0</v>
      </c>
      <c r="I95" s="15">
        <f>F95*CurrencyRates!D$2+H95*CurrencyRates!D$3</f>
        <v>3581.12</v>
      </c>
    </row>
    <row r="96" spans="1:9" ht="19.899999999999999" customHeight="1">
      <c r="A96" s="14" t="s">
        <v>214</v>
      </c>
      <c r="B96" s="19" t="s">
        <v>215</v>
      </c>
      <c r="C96" s="20" t="s">
        <v>23</v>
      </c>
      <c r="D96" s="22">
        <v>18567</v>
      </c>
      <c r="E96" s="16" t="s">
        <v>42</v>
      </c>
      <c r="F96" s="17">
        <v>2971</v>
      </c>
      <c r="G96" s="17">
        <v>4</v>
      </c>
      <c r="H96" s="15">
        <f t="shared" si="5"/>
        <v>348</v>
      </c>
      <c r="I96" s="15">
        <f>F96*CurrencyRates!D$2+H96*CurrencyRates!D$3</f>
        <v>4059.88</v>
      </c>
    </row>
    <row r="97" spans="1:9" ht="19.899999999999999" customHeight="1">
      <c r="A97" s="14" t="s">
        <v>216</v>
      </c>
      <c r="B97" s="19" t="s">
        <v>217</v>
      </c>
      <c r="C97" s="20" t="s">
        <v>16</v>
      </c>
      <c r="D97" s="22">
        <v>20346</v>
      </c>
      <c r="E97" s="16" t="s">
        <v>67</v>
      </c>
      <c r="F97" s="17">
        <v>1080</v>
      </c>
      <c r="G97" s="17">
        <v>1</v>
      </c>
      <c r="H97" s="15">
        <f t="shared" si="5"/>
        <v>144</v>
      </c>
      <c r="I97" s="15">
        <f>F97*CurrencyRates!D$2+H97*CurrencyRates!D$3</f>
        <v>1494.72</v>
      </c>
    </row>
    <row r="98" spans="1:9" ht="19.899999999999999" customHeight="1">
      <c r="A98" s="14" t="s">
        <v>218</v>
      </c>
      <c r="B98" s="19" t="s">
        <v>219</v>
      </c>
      <c r="C98" s="20" t="s">
        <v>23</v>
      </c>
      <c r="D98" s="22">
        <v>27610</v>
      </c>
      <c r="E98" s="16" t="s">
        <v>67</v>
      </c>
      <c r="F98" s="17">
        <v>2758</v>
      </c>
      <c r="G98" s="17">
        <v>1</v>
      </c>
      <c r="H98" s="15">
        <f t="shared" si="5"/>
        <v>144</v>
      </c>
      <c r="I98" s="15">
        <f>F98*CurrencyRates!D$2+H98*CurrencyRates!D$3</f>
        <v>3575.44</v>
      </c>
    </row>
    <row r="99" spans="1:9" ht="19.899999999999999" customHeight="1">
      <c r="A99" s="14" t="s">
        <v>220</v>
      </c>
      <c r="B99" s="19" t="s">
        <v>221</v>
      </c>
      <c r="C99" s="20" t="s">
        <v>16</v>
      </c>
      <c r="D99" s="22">
        <v>20071</v>
      </c>
      <c r="E99" s="16" t="s">
        <v>35</v>
      </c>
      <c r="F99" s="17">
        <v>1058</v>
      </c>
      <c r="G99" s="17">
        <v>0</v>
      </c>
      <c r="H99" s="15">
        <f t="shared" si="5"/>
        <v>0</v>
      </c>
      <c r="I99" s="15">
        <f>F99*CurrencyRates!D$2+H99*CurrencyRates!D$3</f>
        <v>1311.92</v>
      </c>
    </row>
    <row r="100" spans="1:9" ht="19.899999999999999" customHeight="1">
      <c r="A100" s="14" t="s">
        <v>222</v>
      </c>
      <c r="B100" s="19" t="s">
        <v>223</v>
      </c>
      <c r="C100" s="20" t="s">
        <v>16</v>
      </c>
      <c r="D100" s="22">
        <v>22643</v>
      </c>
      <c r="E100" s="16" t="s">
        <v>42</v>
      </c>
      <c r="F100" s="17">
        <v>2161</v>
      </c>
      <c r="G100" s="17">
        <v>4</v>
      </c>
      <c r="H100" s="15">
        <f t="shared" si="5"/>
        <v>348</v>
      </c>
      <c r="I100" s="15">
        <f>F100*CurrencyRates!D$2+H100*CurrencyRates!D$3</f>
        <v>3055.48</v>
      </c>
    </row>
    <row r="101" spans="1:9" ht="19.899999999999999" customHeight="1">
      <c r="A101" s="14" t="s">
        <v>224</v>
      </c>
      <c r="B101" s="19" t="s">
        <v>95</v>
      </c>
      <c r="C101" s="20" t="s">
        <v>23</v>
      </c>
      <c r="D101" s="22">
        <v>26253</v>
      </c>
      <c r="E101" s="16" t="s">
        <v>56</v>
      </c>
      <c r="F101" s="17">
        <v>2685</v>
      </c>
      <c r="G101" s="17">
        <v>4</v>
      </c>
      <c r="H101" s="15">
        <f t="shared" si="5"/>
        <v>348</v>
      </c>
      <c r="I101" s="15">
        <f>F101*CurrencyRates!D$2+H101*CurrencyRates!D$3</f>
        <v>3705.2400000000002</v>
      </c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D5"/>
  <sheetViews>
    <sheetView workbookViewId="0">
      <selection activeCell="C29" sqref="C29"/>
    </sheetView>
  </sheetViews>
  <sheetFormatPr defaultColWidth="8.7109375" defaultRowHeight="19.899999999999999" customHeight="1"/>
  <cols>
    <col min="1" max="1" width="24.7109375" style="8" customWidth="1"/>
    <col min="2" max="2" width="20.28515625" style="8" customWidth="1"/>
    <col min="3" max="3" width="19.7109375" style="8" customWidth="1"/>
    <col min="4" max="4" width="19.28515625" style="8" customWidth="1"/>
    <col min="5" max="5" width="11.7109375" style="8" bestFit="1" customWidth="1"/>
    <col min="6" max="16" width="11.140625" style="8" bestFit="1" customWidth="1"/>
    <col min="17" max="17" width="8.7109375" style="8" bestFit="1" customWidth="1"/>
    <col min="18" max="18" width="9.5703125" style="8" bestFit="1" customWidth="1"/>
    <col min="19" max="49" width="10.42578125" style="8" bestFit="1" customWidth="1"/>
    <col min="50" max="50" width="8.140625" style="8" bestFit="1" customWidth="1"/>
    <col min="51" max="78" width="11.28515625" style="8" bestFit="1" customWidth="1"/>
    <col min="79" max="79" width="9" style="8" bestFit="1" customWidth="1"/>
    <col min="80" max="108" width="11.28515625" style="8" bestFit="1" customWidth="1"/>
    <col min="109" max="109" width="8.7109375" style="8" bestFit="1" customWidth="1"/>
    <col min="110" max="110" width="9.5703125" style="8" bestFit="1" customWidth="1"/>
    <col min="111" max="140" width="11.140625" style="8" bestFit="1" customWidth="1"/>
    <col min="141" max="141" width="8.7109375" style="8" bestFit="1" customWidth="1"/>
    <col min="142" max="171" width="11.5703125" style="8" bestFit="1" customWidth="1"/>
    <col min="172" max="172" width="9.140625" style="8" bestFit="1" customWidth="1"/>
    <col min="173" max="203" width="11.28515625" style="8" bestFit="1" customWidth="1"/>
    <col min="204" max="204" width="8.85546875" style="8" bestFit="1" customWidth="1"/>
    <col min="205" max="205" width="9.5703125" style="8" bestFit="1" customWidth="1"/>
    <col min="206" max="206" width="9.7109375" style="8" bestFit="1" customWidth="1"/>
    <col min="207" max="235" width="11" style="8" bestFit="1" customWidth="1"/>
    <col min="236" max="236" width="8.5703125" style="8" bestFit="1" customWidth="1"/>
    <col min="237" max="259" width="11.28515625" style="8" bestFit="1" customWidth="1"/>
    <col min="260" max="260" width="8.7109375" style="8" bestFit="1" customWidth="1"/>
    <col min="261" max="291" width="11.7109375" style="8" bestFit="1" customWidth="1"/>
    <col min="292" max="292" width="9.28515625" style="8" bestFit="1" customWidth="1"/>
    <col min="293" max="293" width="9.5703125" style="8" bestFit="1" customWidth="1"/>
    <col min="294" max="314" width="11.28515625" style="8" bestFit="1" customWidth="1"/>
    <col min="315" max="315" width="8.7109375" style="8" bestFit="1" customWidth="1"/>
    <col min="316" max="316" width="9.5703125" style="8" bestFit="1" customWidth="1"/>
    <col min="317" max="317" width="9.7109375" style="8" bestFit="1" customWidth="1"/>
    <col min="318" max="318" width="11" style="8" bestFit="1" customWidth="1"/>
    <col min="319" max="16384" width="8.7109375" style="8"/>
  </cols>
  <sheetData>
    <row r="1" spans="1:4" ht="19.899999999999999" customHeight="1">
      <c r="A1" s="33" t="s">
        <v>249</v>
      </c>
      <c r="B1" s="36" t="s">
        <v>254</v>
      </c>
      <c r="C1" s="34" t="s">
        <v>255</v>
      </c>
      <c r="D1" s="35" t="s">
        <v>253</v>
      </c>
    </row>
    <row r="2" spans="1:4" ht="19.899999999999999" customHeight="1" thickBot="1">
      <c r="A2" s="49" t="s">
        <v>250</v>
      </c>
      <c r="B2" s="37">
        <v>1</v>
      </c>
      <c r="C2" s="15">
        <v>1.1499999999999999</v>
      </c>
      <c r="D2" s="38">
        <v>1.24</v>
      </c>
    </row>
    <row r="3" spans="1:4" ht="19.899999999999999" customHeight="1" thickBot="1">
      <c r="A3" s="50" t="s">
        <v>251</v>
      </c>
      <c r="B3" s="39">
        <v>0.86</v>
      </c>
      <c r="C3" s="19">
        <v>1</v>
      </c>
      <c r="D3" s="40">
        <v>1.08</v>
      </c>
    </row>
    <row r="4" spans="1:4" ht="19.899999999999999" customHeight="1" thickBot="1">
      <c r="A4" s="51" t="s">
        <v>252</v>
      </c>
      <c r="B4" s="41">
        <v>0.8</v>
      </c>
      <c r="C4" s="42">
        <v>0.92</v>
      </c>
      <c r="D4" s="43">
        <v>1</v>
      </c>
    </row>
    <row r="5" spans="1:4" ht="19.899999999999999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Vasif Abbasov</cp:lastModifiedBy>
  <dcterms:created xsi:type="dcterms:W3CDTF">2015-06-05T18:17:20Z</dcterms:created>
  <dcterms:modified xsi:type="dcterms:W3CDTF">2023-05-19T03:49:47Z</dcterms:modified>
</cp:coreProperties>
</file>