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elcochile.sharepoint.com/teams/DN-DireccinProcesosMetalrgicos/Shared Documents/General/1A_Visualizacion VAN Casos DCH-DRT/"/>
    </mc:Choice>
  </mc:AlternateContent>
  <xr:revisionPtr revIDLastSave="22" documentId="13_ncr:1_{7FD9A68E-10F8-42E1-AED1-245A44DFD441}" xr6:coauthVersionLast="47" xr6:coauthVersionMax="47" xr10:uidLastSave="{BAF277CE-F76A-48C9-A3A8-7474B5B894D9}"/>
  <bookViews>
    <workbookView xWindow="-120" yWindow="-120" windowWidth="29040" windowHeight="15840" xr2:uid="{FF1E15CF-2E72-4A41-9D7C-17C91535EFB9}"/>
  </bookViews>
  <sheets>
    <sheet name="Resume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2" i="1"/>
  <c r="AC3" i="1"/>
  <c r="AC4" i="1"/>
  <c r="AC5" i="1"/>
  <c r="AC6" i="1"/>
  <c r="AC7" i="1"/>
  <c r="AC8" i="1"/>
  <c r="AC9" i="1"/>
  <c r="AC10" i="1"/>
  <c r="AC11" i="1"/>
  <c r="AC2" i="1"/>
  <c r="C11" i="1"/>
  <c r="C10" i="1"/>
  <c r="C9" i="1"/>
  <c r="C8" i="1"/>
  <c r="C7" i="1"/>
  <c r="C6" i="1"/>
  <c r="C5" i="1"/>
  <c r="C4" i="1"/>
  <c r="C3" i="1"/>
  <c r="D11" i="1"/>
  <c r="D10" i="1"/>
  <c r="D9" i="1"/>
  <c r="D8" i="1"/>
  <c r="D7" i="1"/>
  <c r="D6" i="1"/>
  <c r="D5" i="1"/>
  <c r="D4" i="1"/>
  <c r="D3" i="1"/>
  <c r="F9" i="1"/>
  <c r="G9" i="1"/>
  <c r="H9" i="1"/>
  <c r="I9" i="1"/>
  <c r="F10" i="1"/>
  <c r="G10" i="1"/>
  <c r="H10" i="1"/>
  <c r="I10" i="1"/>
  <c r="F11" i="1"/>
  <c r="G11" i="1"/>
  <c r="H11" i="1"/>
  <c r="I11" i="1"/>
  <c r="E11" i="1"/>
  <c r="E10" i="1"/>
  <c r="E9" i="1"/>
  <c r="F8" i="1"/>
  <c r="G8" i="1"/>
  <c r="H8" i="1"/>
  <c r="I8" i="1"/>
  <c r="E8" i="1"/>
  <c r="F7" i="1"/>
  <c r="G7" i="1"/>
  <c r="H7" i="1"/>
  <c r="I7" i="1"/>
  <c r="E7" i="1"/>
  <c r="F6" i="1"/>
  <c r="G6" i="1"/>
  <c r="H6" i="1"/>
  <c r="I6" i="1"/>
  <c r="E6" i="1"/>
  <c r="F5" i="1"/>
  <c r="G5" i="1"/>
  <c r="H5" i="1"/>
  <c r="I5" i="1"/>
  <c r="E5" i="1"/>
  <c r="F4" i="1"/>
  <c r="G4" i="1"/>
  <c r="H4" i="1"/>
  <c r="I4" i="1"/>
  <c r="E4" i="1"/>
  <c r="F3" i="1"/>
  <c r="G3" i="1"/>
  <c r="H3" i="1"/>
  <c r="I3" i="1"/>
  <c r="E3" i="1"/>
  <c r="Q11" i="1"/>
  <c r="AG11" i="1" s="1"/>
  <c r="Q10" i="1"/>
  <c r="AG10" i="1" s="1"/>
  <c r="Q9" i="1"/>
  <c r="AG9" i="1" s="1"/>
  <c r="Q8" i="1"/>
  <c r="AG8" i="1" s="1"/>
  <c r="Q7" i="1"/>
  <c r="AG7" i="1" s="1"/>
  <c r="Q6" i="1"/>
  <c r="AG6" i="1" s="1"/>
  <c r="Q5" i="1"/>
  <c r="AG5" i="1" s="1"/>
  <c r="Q4" i="1"/>
  <c r="AG4" i="1" s="1"/>
  <c r="Q3" i="1"/>
  <c r="AG3" i="1" s="1"/>
  <c r="K3" i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J11" i="1"/>
  <c r="AH11" i="1" s="1"/>
  <c r="J10" i="1"/>
  <c r="AH10" i="1" s="1"/>
  <c r="J9" i="1"/>
  <c r="AH9" i="1" s="1"/>
  <c r="J8" i="1"/>
  <c r="AH8" i="1" s="1"/>
  <c r="J7" i="1"/>
  <c r="AH7" i="1" s="1"/>
  <c r="J6" i="1"/>
  <c r="AH6" i="1" s="1"/>
  <c r="J5" i="1"/>
  <c r="AH5" i="1" s="1"/>
  <c r="J4" i="1"/>
  <c r="AH4" i="1" s="1"/>
  <c r="J3" i="1"/>
  <c r="AH3" i="1" s="1"/>
  <c r="S2" i="1"/>
  <c r="T2" i="1"/>
  <c r="U2" i="1"/>
  <c r="V2" i="1"/>
  <c r="W2" i="1"/>
  <c r="S3" i="1"/>
  <c r="T3" i="1"/>
  <c r="U3" i="1"/>
  <c r="V3" i="1"/>
  <c r="W3" i="1"/>
  <c r="S4" i="1"/>
  <c r="T4" i="1"/>
  <c r="U4" i="1"/>
  <c r="V4" i="1"/>
  <c r="W4" i="1"/>
  <c r="S5" i="1"/>
  <c r="T5" i="1"/>
  <c r="U5" i="1"/>
  <c r="V5" i="1"/>
  <c r="W5" i="1"/>
  <c r="S6" i="1"/>
  <c r="T6" i="1"/>
  <c r="U6" i="1"/>
  <c r="V6" i="1"/>
  <c r="W6" i="1"/>
  <c r="S7" i="1"/>
  <c r="T7" i="1"/>
  <c r="U7" i="1"/>
  <c r="V7" i="1"/>
  <c r="W7" i="1"/>
  <c r="S8" i="1"/>
  <c r="T8" i="1"/>
  <c r="U8" i="1"/>
  <c r="V8" i="1"/>
  <c r="W8" i="1"/>
  <c r="S9" i="1"/>
  <c r="T9" i="1"/>
  <c r="U9" i="1"/>
  <c r="V9" i="1"/>
  <c r="W9" i="1"/>
  <c r="S10" i="1"/>
  <c r="T10" i="1"/>
  <c r="U10" i="1"/>
  <c r="V10" i="1"/>
  <c r="W10" i="1"/>
  <c r="S11" i="1"/>
  <c r="T11" i="1"/>
  <c r="U11" i="1"/>
  <c r="V11" i="1"/>
  <c r="W11" i="1"/>
  <c r="R11" i="1"/>
  <c r="AF11" i="1" s="1"/>
  <c r="R10" i="1"/>
  <c r="AF10" i="1" s="1"/>
  <c r="R9" i="1"/>
  <c r="AF9" i="1" s="1"/>
  <c r="R8" i="1"/>
  <c r="AF8" i="1" s="1"/>
  <c r="R7" i="1"/>
  <c r="AF7" i="1" s="1"/>
  <c r="R6" i="1"/>
  <c r="AF6" i="1" s="1"/>
  <c r="R5" i="1"/>
  <c r="AF5" i="1" s="1"/>
  <c r="R4" i="1"/>
  <c r="AF4" i="1" s="1"/>
  <c r="R3" i="1"/>
  <c r="AF3" i="1" s="1"/>
  <c r="R2" i="1"/>
  <c r="Q2" i="1"/>
  <c r="K2" i="1"/>
  <c r="L2" i="1"/>
  <c r="M2" i="1"/>
  <c r="N2" i="1"/>
  <c r="O2" i="1"/>
  <c r="P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<sst xmlns="http://schemas.openxmlformats.org/spreadsheetml/2006/main" count="45" uniqueCount="36">
  <si>
    <t>Caso_Codigo</t>
  </si>
  <si>
    <t>LIX Clorurada RT</t>
  </si>
  <si>
    <t>Mineral ktpd</t>
  </si>
  <si>
    <t>Etapa</t>
  </si>
  <si>
    <t>DCH_Subte</t>
  </si>
  <si>
    <t>RT_Fase I</t>
  </si>
  <si>
    <t>RT_ Fase II</t>
  </si>
  <si>
    <t>VAN DCH</t>
  </si>
  <si>
    <t>VAN RT</t>
  </si>
  <si>
    <t>DRT_Ingresos</t>
  </si>
  <si>
    <t xml:space="preserve">DRT_Gasto </t>
  </si>
  <si>
    <t>DRT_Inversión Conc FII</t>
  </si>
  <si>
    <t>DRT_Inversión Lix CL</t>
  </si>
  <si>
    <t>DRTOtras Inv</t>
  </si>
  <si>
    <t>DRT_P Cierre G&amp;A</t>
  </si>
  <si>
    <t>VAN Distrital</t>
  </si>
  <si>
    <t>CAPEX</t>
  </si>
  <si>
    <t>CAPEX/VAN</t>
  </si>
  <si>
    <t>Delta VAN Distrital</t>
  </si>
  <si>
    <t>Delta CAPEX</t>
  </si>
  <si>
    <t>Caso_Correlativo</t>
  </si>
  <si>
    <t>Subte</t>
  </si>
  <si>
    <t>FI</t>
  </si>
  <si>
    <t>FII</t>
  </si>
  <si>
    <t>Lix</t>
  </si>
  <si>
    <t>Mineral_Total</t>
  </si>
  <si>
    <t>Lix_Temperatura</t>
  </si>
  <si>
    <t>Mineral_RT</t>
  </si>
  <si>
    <t>Temperatura</t>
  </si>
  <si>
    <t>Sin Temperatura</t>
  </si>
  <si>
    <t>Con Temperatura</t>
  </si>
  <si>
    <t>Diferencia Van Distrital</t>
  </si>
  <si>
    <t>Diferencia Van DRT</t>
  </si>
  <si>
    <t>Diferencia Van DCH</t>
  </si>
  <si>
    <t>Correlativo_dos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</si>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</sst>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_ * #,##0.00_ ;_ * \-#,##0.0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/>
    </xf>
    <xf numFmtId="41" fontId="3" fillId="3" borderId="1" xfId="1" applyFont="1" applyFill="1" applyBorder="1" applyAlignment="1">
      <alignment horizontal="center" vertical="center" wrapText="1"/>
    </xf>
    <xf numFmtId="41" fontId="3" fillId="3" borderId="1" xfId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1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2" borderId="0" xfId="0" applyFont="1" applyFill="1" applyAlignment="1">
      <alignment horizontal="center" vertical="center"/>
    </xf>
    <xf numFmtId="41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14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plara\AppData\Local\Microsoft\Windows\INetCache\Content.Outlook\JGMFFL6M\Evaluacion%20Econ%20Casos%20CBO_DRT_DCH_OOCCnov23_v1.xlsb.xlsx" TargetMode="External"/><Relationship Id="rId1" Type="http://schemas.openxmlformats.org/officeDocument/2006/relationships/externalLinkPath" Target="file:///D:\Users\plara\AppData\Local\Microsoft\Windows\INetCache\Content.Outlook\JGMFFL6M\Evaluacion%20Econ%20Casos%20CBO_DRT_DCH_OOCCnov23_v1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Ajus OPEX Proy CM"/>
      <sheetName val="Resumen Test ramp up"/>
      <sheetName val="CASOS"/>
      <sheetName val="Planes SubteDCH"/>
      <sheetName val="CuF Casos"/>
      <sheetName val="Hoja2"/>
      <sheetName val="Parametros"/>
      <sheetName val="resultados"/>
      <sheetName val="Tablas"/>
      <sheetName val="Flujos"/>
      <sheetName val="Arbol"/>
      <sheetName val="A15_F1_36+LixCl90gpl sT154"/>
      <sheetName val="A16_F1_36+F2_100+LCl90g_154"/>
      <sheetName val="A18_F1_36+LixCl90gpl cT154"/>
      <sheetName val="A19_F1_36+F2_100+LCl90g_154"/>
      <sheetName val="A3_F1_36-180 LC90sT154"/>
      <sheetName val="A7_F1_36-180 LCl 90sT154"/>
      <sheetName val="C822T_F1_60 F2_100 LC90cT154"/>
      <sheetName val="C102T_F1_80 F2_100 LCl 90cT120"/>
      <sheetName val="C101T_F1_80 F2_100 LCl 90cT154"/>
      <sheetName val="C722T_F1_80 LC90cT154"/>
      <sheetName val="Tareas 31 mayo"/>
      <sheetName val="CASOS1"/>
      <sheetName val="Ref sin 10MT a H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A3</v>
          </cell>
          <cell r="D6" t="str">
            <v>Etapa 1 MB4</v>
          </cell>
          <cell r="E6" t="str">
            <v>N1 140 ktpd</v>
          </cell>
          <cell r="F6" t="str">
            <v>RT 36 ktpd</v>
          </cell>
          <cell r="G6" t="str">
            <v>-</v>
          </cell>
          <cell r="H6" t="str">
            <v>LC 154</v>
          </cell>
          <cell r="I6">
            <v>300</v>
          </cell>
          <cell r="O6">
            <v>3300.777360781382</v>
          </cell>
          <cell r="P6">
            <v>29295.466303516037</v>
          </cell>
          <cell r="Q6">
            <v>18558.049641540696</v>
          </cell>
          <cell r="R6">
            <v>0</v>
          </cell>
          <cell r="S6">
            <v>1152.1471642037761</v>
          </cell>
          <cell r="T6">
            <v>1439.6896287316574</v>
          </cell>
          <cell r="U6">
            <v>1723.8875718902664</v>
          </cell>
          <cell r="W6">
            <v>6421.6922971496415</v>
          </cell>
          <cell r="X6">
            <v>9722.4696579310239</v>
          </cell>
          <cell r="Y6">
            <v>2006.509060505862</v>
          </cell>
          <cell r="Z6">
            <v>0.20637853663745495</v>
          </cell>
        </row>
        <row r="8">
          <cell r="B8" t="str">
            <v>A7</v>
          </cell>
          <cell r="D8" t="str">
            <v>Etapa 1 MB5y6</v>
          </cell>
          <cell r="E8" t="str">
            <v>N1 140 ktpd</v>
          </cell>
          <cell r="F8" t="str">
            <v>RT 36 ktpd</v>
          </cell>
          <cell r="G8" t="str">
            <v>-</v>
          </cell>
          <cell r="H8" t="str">
            <v>LC 154</v>
          </cell>
          <cell r="I8">
            <v>300</v>
          </cell>
          <cell r="O8">
            <v>3045.129526116988</v>
          </cell>
          <cell r="P8">
            <v>26570.780869694772</v>
          </cell>
          <cell r="Q8">
            <v>16840.289769593699</v>
          </cell>
          <cell r="R8">
            <v>0</v>
          </cell>
          <cell r="S8">
            <v>1152.1471642037761</v>
          </cell>
          <cell r="T8">
            <v>1371.1912741875237</v>
          </cell>
          <cell r="U8">
            <v>1534.1390897259298</v>
          </cell>
          <cell r="W8">
            <v>5673.0135719838436</v>
          </cell>
          <cell r="X8">
            <v>8718.1430981008307</v>
          </cell>
          <cell r="Y8">
            <v>3570.2385534141276</v>
          </cell>
          <cell r="Z8">
            <v>0.40951823263739179</v>
          </cell>
          <cell r="AA8">
            <v>-1004.3265598301932</v>
          </cell>
          <cell r="AB8">
            <v>1563.7294929082657</v>
          </cell>
          <cell r="AC8">
            <v>-1.556993069239007</v>
          </cell>
        </row>
        <row r="11">
          <cell r="B11" t="str">
            <v>A15</v>
          </cell>
          <cell r="D11" t="str">
            <v>Etapa 1</v>
          </cell>
          <cell r="E11" t="str">
            <v>N1 140 ktpd</v>
          </cell>
          <cell r="F11" t="str">
            <v>RT 36 ktpd</v>
          </cell>
          <cell r="G11" t="str">
            <v>-</v>
          </cell>
          <cell r="H11" t="str">
            <v>LC 154</v>
          </cell>
          <cell r="I11">
            <v>190</v>
          </cell>
          <cell r="O11">
            <v>3213.0066560886662</v>
          </cell>
          <cell r="P11">
            <v>23666.535804265357</v>
          </cell>
          <cell r="Q11">
            <v>14277.062539070059</v>
          </cell>
          <cell r="R11">
            <v>0</v>
          </cell>
          <cell r="S11">
            <v>1152.1471642037761</v>
          </cell>
          <cell r="T11">
            <v>1316.5115578016473</v>
          </cell>
          <cell r="U11">
            <v>1329.6559349269439</v>
          </cell>
          <cell r="W11">
            <v>5591.158608262931</v>
          </cell>
          <cell r="X11">
            <v>8804.1652643515972</v>
          </cell>
          <cell r="Y11">
            <v>5801.0407915582146</v>
          </cell>
          <cell r="Z11">
            <v>0.65889730796477108</v>
          </cell>
          <cell r="AA11">
            <v>-918.30439357942669</v>
          </cell>
          <cell r="AB11">
            <v>3794.5317310523524</v>
          </cell>
          <cell r="AC11">
            <v>-4.1321066931431956</v>
          </cell>
        </row>
        <row r="13">
          <cell r="B13" t="str">
            <v>A16</v>
          </cell>
          <cell r="D13" t="str">
            <v>Etapa 1</v>
          </cell>
          <cell r="E13" t="str">
            <v>N1 140 ktpd</v>
          </cell>
          <cell r="F13" t="str">
            <v>RT 36 ktpd</v>
          </cell>
          <cell r="G13" t="str">
            <v>RT FII 100</v>
          </cell>
          <cell r="H13" t="str">
            <v>LC 154</v>
          </cell>
          <cell r="I13">
            <v>290</v>
          </cell>
          <cell r="O13">
            <v>3213.0066560886662</v>
          </cell>
          <cell r="P13">
            <v>30739.861559933568</v>
          </cell>
          <cell r="Q13">
            <v>17631.793802587657</v>
          </cell>
          <cell r="R13">
            <v>2357.9130824140307</v>
          </cell>
          <cell r="S13">
            <v>1152.1471642037761</v>
          </cell>
          <cell r="T13">
            <v>1446.6033898046946</v>
          </cell>
          <cell r="U13">
            <v>1796.2031983640609</v>
          </cell>
          <cell r="W13">
            <v>6355.2009225593483</v>
          </cell>
          <cell r="X13">
            <v>9568.2075786480145</v>
          </cell>
          <cell r="Y13">
            <v>8158.9538739722448</v>
          </cell>
          <cell r="Z13">
            <v>0.85271497371978033</v>
          </cell>
          <cell r="AA13">
            <v>-154.26207928300937</v>
          </cell>
          <cell r="AB13">
            <v>6152.4448134663826</v>
          </cell>
          <cell r="AC13">
            <v>-39.883066804636421</v>
          </cell>
        </row>
        <row r="16">
          <cell r="B16" t="str">
            <v>A18</v>
          </cell>
          <cell r="D16" t="str">
            <v>Etapa 1</v>
          </cell>
          <cell r="E16" t="str">
            <v>N1 140 ktpd</v>
          </cell>
          <cell r="F16" t="str">
            <v>RT 36 ktpd</v>
          </cell>
          <cell r="G16" t="str">
            <v>-</v>
          </cell>
          <cell r="H16" t="str">
            <v>LC 154 T</v>
          </cell>
          <cell r="I16">
            <v>190</v>
          </cell>
          <cell r="O16">
            <v>3213.0066560886662</v>
          </cell>
          <cell r="P16">
            <v>25724.573443630536</v>
          </cell>
          <cell r="Q16">
            <v>15126.284473393483</v>
          </cell>
          <cell r="R16">
            <v>0</v>
          </cell>
          <cell r="S16">
            <v>1497.637204301777</v>
          </cell>
          <cell r="T16">
            <v>1328.5379643789349</v>
          </cell>
          <cell r="U16">
            <v>1433.9713423903474</v>
          </cell>
          <cell r="W16">
            <v>6338.1424591659925</v>
          </cell>
          <cell r="X16">
            <v>9551.1491152546587</v>
          </cell>
          <cell r="Y16">
            <v>6146.5308316562159</v>
          </cell>
          <cell r="Z16">
            <v>0.64353835936235759</v>
          </cell>
          <cell r="AA16">
            <v>-171.32054267636522</v>
          </cell>
          <cell r="AB16">
            <v>4140.0217711503537</v>
          </cell>
          <cell r="AC16">
            <v>-24.165355225211393</v>
          </cell>
        </row>
        <row r="18">
          <cell r="B18" t="str">
            <v>A19</v>
          </cell>
          <cell r="D18" t="str">
            <v>Etapa 1</v>
          </cell>
          <cell r="E18" t="str">
            <v>N1 140 ktpd</v>
          </cell>
          <cell r="F18" t="str">
            <v>RT 36 ktpd</v>
          </cell>
          <cell r="G18" t="str">
            <v>RT FII 100</v>
          </cell>
          <cell r="H18" t="str">
            <v>LC 154 T</v>
          </cell>
          <cell r="I18">
            <v>290</v>
          </cell>
          <cell r="O18">
            <v>3213.0066560886662</v>
          </cell>
          <cell r="P18">
            <v>32476.798470746911</v>
          </cell>
          <cell r="Q18">
            <v>18407.973982092917</v>
          </cell>
          <cell r="R18">
            <v>2357.9130824140307</v>
          </cell>
          <cell r="S18">
            <v>1497.637204301777</v>
          </cell>
          <cell r="T18">
            <v>1455.5242182299633</v>
          </cell>
          <cell r="U18">
            <v>1796.2031983640609</v>
          </cell>
          <cell r="W18">
            <v>6961.5467853441633</v>
          </cell>
          <cell r="X18">
            <v>10174.553441432829</v>
          </cell>
          <cell r="Y18">
            <v>8504.4439140702452</v>
          </cell>
          <cell r="Z18">
            <v>0.8358542675139371</v>
          </cell>
          <cell r="AA18">
            <v>452.08378350180465</v>
          </cell>
          <cell r="AB18">
            <v>6497.934853564383</v>
          </cell>
          <cell r="AC18">
            <v>14.373297806065729</v>
          </cell>
        </row>
        <row r="21">
          <cell r="B21" t="str">
            <v>A29</v>
          </cell>
          <cell r="D21" t="str">
            <v>Etapa 1</v>
          </cell>
          <cell r="E21" t="str">
            <v>N1 100 ktpd</v>
          </cell>
          <cell r="F21" t="str">
            <v>RT 80</v>
          </cell>
          <cell r="G21" t="str">
            <v>-</v>
          </cell>
          <cell r="H21" t="str">
            <v>LC 154</v>
          </cell>
          <cell r="I21">
            <v>200</v>
          </cell>
          <cell r="O21">
            <v>1747.6417055187521</v>
          </cell>
          <cell r="P21">
            <v>24914.532642497645</v>
          </cell>
          <cell r="Q21">
            <v>15086.050000797002</v>
          </cell>
          <cell r="R21">
            <v>0</v>
          </cell>
          <cell r="S21">
            <v>1152.1471642037761</v>
          </cell>
          <cell r="T21">
            <v>1358.7636420115894</v>
          </cell>
          <cell r="U21">
            <v>1413.7516109251749</v>
          </cell>
          <cell r="W21">
            <v>5903.8202245601033</v>
          </cell>
          <cell r="X21">
            <v>7651.4619300788554</v>
          </cell>
          <cell r="Y21">
            <v>5801.0407915582146</v>
          </cell>
          <cell r="Z21">
            <v>0.75816109974403667</v>
          </cell>
          <cell r="AA21">
            <v>-2071.0077278521685</v>
          </cell>
          <cell r="AB21">
            <v>3794.5317310523524</v>
          </cell>
          <cell r="AC21">
            <v>-1.8322151482204472</v>
          </cell>
        </row>
        <row r="23">
          <cell r="B23" t="str">
            <v>A30</v>
          </cell>
          <cell r="D23" t="str">
            <v>Etapa 1</v>
          </cell>
          <cell r="E23" t="str">
            <v>N1 100 ktpd</v>
          </cell>
          <cell r="F23" t="str">
            <v>RT 80</v>
          </cell>
          <cell r="G23" t="str">
            <v>RT 100</v>
          </cell>
          <cell r="H23" t="str">
            <v>LC 120</v>
          </cell>
          <cell r="I23">
            <v>300</v>
          </cell>
          <cell r="O23">
            <v>1747.6417055187521</v>
          </cell>
          <cell r="P23">
            <v>31755.446612670377</v>
          </cell>
          <cell r="Q23">
            <v>18388.523561573224</v>
          </cell>
          <cell r="R23">
            <v>2357.9130824140307</v>
          </cell>
          <cell r="S23">
            <v>1106.4089351720513</v>
          </cell>
          <cell r="T23">
            <v>1472.8313072285941</v>
          </cell>
          <cell r="U23">
            <v>1864.7243497113184</v>
          </cell>
          <cell r="W23">
            <v>6565.04537657116</v>
          </cell>
          <cell r="X23">
            <v>8312.687082089913</v>
          </cell>
          <cell r="Y23">
            <v>8113.2156449405202</v>
          </cell>
          <cell r="Z23">
            <v>0.97600397618970125</v>
          </cell>
          <cell r="AA23">
            <v>-1409.7825758411109</v>
          </cell>
          <cell r="AB23">
            <v>6106.706584434658</v>
          </cell>
          <cell r="AC23">
            <v>-4.3316655270698368</v>
          </cell>
        </row>
        <row r="26">
          <cell r="B26" t="str">
            <v>A34</v>
          </cell>
          <cell r="D26" t="str">
            <v>Etapa 1</v>
          </cell>
          <cell r="E26" t="str">
            <v>N1 100 ktpd</v>
          </cell>
          <cell r="F26" t="str">
            <v>RT 80</v>
          </cell>
          <cell r="G26" t="str">
            <v>-</v>
          </cell>
          <cell r="H26" t="str">
            <v>LC 154 T</v>
          </cell>
          <cell r="I26">
            <v>200</v>
          </cell>
          <cell r="O26">
            <v>1747.6417055187521</v>
          </cell>
          <cell r="P26">
            <v>26480.581931166551</v>
          </cell>
          <cell r="Q26">
            <v>15757.417918142506</v>
          </cell>
          <cell r="R26">
            <v>0</v>
          </cell>
          <cell r="S26">
            <v>1497.637204301777</v>
          </cell>
          <cell r="T26">
            <v>1364.693207732995</v>
          </cell>
          <cell r="U26">
            <v>1487.3945901393943</v>
          </cell>
          <cell r="W26">
            <v>6373.4390108498783</v>
          </cell>
          <cell r="X26">
            <v>8121.0807163686304</v>
          </cell>
          <cell r="Y26">
            <v>6146.5308316562159</v>
          </cell>
          <cell r="Z26">
            <v>0.75686119204152658</v>
          </cell>
          <cell r="AA26">
            <v>-1601.3889415623935</v>
          </cell>
          <cell r="AB26">
            <v>4140.0217711503537</v>
          </cell>
          <cell r="AC26">
            <v>-2.5852693644250757</v>
          </cell>
        </row>
        <row r="28">
          <cell r="B28" t="str">
            <v>A35</v>
          </cell>
          <cell r="D28" t="str">
            <v>Etapa 1</v>
          </cell>
          <cell r="E28" t="str">
            <v>N1 100 ktpd</v>
          </cell>
          <cell r="F28" t="str">
            <v>RT 80</v>
          </cell>
          <cell r="G28" t="str">
            <v>RT 100</v>
          </cell>
          <cell r="H28" t="str">
            <v>LC 120 T</v>
          </cell>
          <cell r="I28">
            <v>300</v>
          </cell>
          <cell r="O28">
            <v>1747.6417055187521</v>
          </cell>
          <cell r="P28">
            <v>32877.32988580034</v>
          </cell>
          <cell r="Q28">
            <v>18921.970557741231</v>
          </cell>
          <cell r="R28">
            <v>2357.9130824140307</v>
          </cell>
          <cell r="S28">
            <v>1434.2201767716267</v>
          </cell>
          <cell r="T28">
            <v>1467.8957603485667</v>
          </cell>
          <cell r="U28">
            <v>1917.0369151058189</v>
          </cell>
          <cell r="W28">
            <v>6778.293393419066</v>
          </cell>
          <cell r="X28">
            <v>8525.9350989378181</v>
          </cell>
          <cell r="Y28">
            <v>8441.0268865400958</v>
          </cell>
          <cell r="Z28">
            <v>0.99004118476009739</v>
          </cell>
          <cell r="AA28">
            <v>-1196.5345589932058</v>
          </cell>
          <cell r="AB28">
            <v>6434.5178260342336</v>
          </cell>
          <cell r="AC28">
            <v>-5.3776280657103612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70E1-D2F4-4527-8837-DDC23F5B04BF}">
  <dimension ref="A1:AI11"/>
  <sheetViews>
    <sheetView tabSelected="1" topLeftCell="AE1" workbookViewId="0">
      <selection activeCell="AL13" sqref="AL13"/>
    </sheetView>
  </sheetViews>
  <sheetFormatPr baseColWidth="10" defaultRowHeight="15" x14ac:dyDescent="0.25"/>
  <cols>
    <col min="4" max="4" width="16.28515625" bestFit="1" customWidth="1"/>
    <col min="5" max="5" width="13.140625" bestFit="1" customWidth="1"/>
    <col min="6" max="6" width="11.140625" bestFit="1" customWidth="1"/>
    <col min="7" max="7" width="10.42578125" bestFit="1" customWidth="1"/>
    <col min="8" max="8" width="14.5703125" bestFit="1" customWidth="1"/>
    <col min="9" max="9" width="9.42578125" bestFit="1" customWidth="1"/>
    <col min="28" max="28" width="14.28515625" bestFit="1" customWidth="1"/>
  </cols>
  <sheetData>
    <row r="1" spans="1:35" s="1" customFormat="1" ht="36" customHeight="1" thickBot="1" x14ac:dyDescent="0.3">
      <c r="A1" s="1" t="s">
        <v>35</v>
      </c>
      <c r="B1" s="1" t="s">
        <v>20</v>
      </c>
      <c r="C1" s="1" t="s">
        <v>0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1</v>
      </c>
      <c r="I1" s="4" t="s">
        <v>2</v>
      </c>
      <c r="J1" s="5" t="s">
        <v>7</v>
      </c>
      <c r="K1" s="6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9" t="s">
        <v>14</v>
      </c>
      <c r="Q1" s="10" t="s">
        <v>8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17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26</v>
      </c>
      <c r="AC1" s="1" t="s">
        <v>25</v>
      </c>
      <c r="AD1" s="1" t="s">
        <v>27</v>
      </c>
      <c r="AE1" s="1" t="s">
        <v>28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ht="18.75" x14ac:dyDescent="0.25">
      <c r="A2" s="19">
        <v>45292</v>
      </c>
      <c r="B2">
        <v>0</v>
      </c>
      <c r="C2" t="str">
        <f>+[1]resultados!$B$6</f>
        <v>A3</v>
      </c>
      <c r="D2" s="2" t="str">
        <f>+[1]resultados!$D$6</f>
        <v>Etapa 1 MB4</v>
      </c>
      <c r="E2" t="str">
        <f>+[1]resultados!$E$6</f>
        <v>N1 140 ktpd</v>
      </c>
      <c r="F2" t="str">
        <f>+[1]resultados!$F$6</f>
        <v>RT 36 ktpd</v>
      </c>
      <c r="G2" t="str">
        <f>+[1]resultados!$G$6</f>
        <v>-</v>
      </c>
      <c r="H2" t="str">
        <f>+[1]resultados!$H$6</f>
        <v>LC 154</v>
      </c>
      <c r="I2">
        <f>+[1]resultados!$I$6</f>
        <v>300</v>
      </c>
      <c r="J2" s="11">
        <f>+[1]resultados!O$6</f>
        <v>3300.777360781382</v>
      </c>
      <c r="K2" s="11">
        <f>+[1]resultados!P$6</f>
        <v>29295.466303516037</v>
      </c>
      <c r="L2" s="11">
        <f>+[1]resultados!Q$6</f>
        <v>18558.049641540696</v>
      </c>
      <c r="M2" s="11">
        <f>+[1]resultados!R$6</f>
        <v>0</v>
      </c>
      <c r="N2" s="11">
        <f>+[1]resultados!S$6</f>
        <v>1152.1471642037761</v>
      </c>
      <c r="O2" s="11">
        <f>+[1]resultados!T$6</f>
        <v>1439.6896287316574</v>
      </c>
      <c r="P2" s="11">
        <f>+[1]resultados!U$6</f>
        <v>1723.8875718902664</v>
      </c>
      <c r="Q2" s="11">
        <f>+[1]resultados!W$6</f>
        <v>6421.6922971496415</v>
      </c>
      <c r="R2" s="11">
        <f>+[1]resultados!X$6</f>
        <v>9722.4696579310239</v>
      </c>
      <c r="S2" s="11">
        <f>+[1]resultados!Y$6</f>
        <v>2006.509060505862</v>
      </c>
      <c r="T2" s="14">
        <f>+[1]resultados!Z$6</f>
        <v>0.20637853663745495</v>
      </c>
      <c r="U2" s="11">
        <f>+[1]resultados!AA$6</f>
        <v>0</v>
      </c>
      <c r="V2" s="11">
        <f>+[1]resultados!AB$6</f>
        <v>0</v>
      </c>
      <c r="W2" s="13">
        <f>+[1]resultados!AC$6</f>
        <v>0</v>
      </c>
      <c r="X2">
        <v>140</v>
      </c>
      <c r="Y2">
        <v>36</v>
      </c>
      <c r="Z2">
        <v>0</v>
      </c>
      <c r="AA2">
        <v>154</v>
      </c>
      <c r="AB2">
        <v>0</v>
      </c>
      <c r="AC2">
        <f>+SUM(X2:AA2)</f>
        <v>330</v>
      </c>
      <c r="AD2">
        <f>+SUM(Y2:AA2)</f>
        <v>190</v>
      </c>
      <c r="AE2" t="s">
        <v>29</v>
      </c>
      <c r="AF2">
        <v>0</v>
      </c>
      <c r="AG2">
        <v>0</v>
      </c>
      <c r="AH2">
        <v>0</v>
      </c>
      <c r="AI2">
        <v>1</v>
      </c>
    </row>
    <row r="3" spans="1:35" ht="18.75" x14ac:dyDescent="0.25">
      <c r="A3" s="19">
        <v>45293</v>
      </c>
      <c r="B3">
        <v>0</v>
      </c>
      <c r="C3" t="str">
        <f>+[1]resultados!$B$8</f>
        <v>A7</v>
      </c>
      <c r="D3" s="2" t="str">
        <f>+[1]resultados!$D$8</f>
        <v>Etapa 1 MB5y6</v>
      </c>
      <c r="E3" t="str">
        <f>+[1]resultados!E$8</f>
        <v>N1 140 ktpd</v>
      </c>
      <c r="F3" t="str">
        <f>+[1]resultados!F$8</f>
        <v>RT 36 ktpd</v>
      </c>
      <c r="G3" t="str">
        <f>+[1]resultados!G$8</f>
        <v>-</v>
      </c>
      <c r="H3" t="str">
        <f>+[1]resultados!H$8</f>
        <v>LC 154</v>
      </c>
      <c r="I3">
        <f>+[1]resultados!I$8</f>
        <v>300</v>
      </c>
      <c r="J3" s="11">
        <f>+[1]resultados!O$8</f>
        <v>3045.129526116988</v>
      </c>
      <c r="K3" s="11">
        <f>+[1]resultados!P$8</f>
        <v>26570.780869694772</v>
      </c>
      <c r="L3" s="11">
        <f>+[1]resultados!Q$8</f>
        <v>16840.289769593699</v>
      </c>
      <c r="M3" s="11">
        <f>+[1]resultados!R$8</f>
        <v>0</v>
      </c>
      <c r="N3" s="11">
        <f>+[1]resultados!S$8</f>
        <v>1152.1471642037761</v>
      </c>
      <c r="O3" s="11">
        <f>+[1]resultados!T$8</f>
        <v>1371.1912741875237</v>
      </c>
      <c r="P3" s="11">
        <f>+[1]resultados!U$8</f>
        <v>1534.1390897259298</v>
      </c>
      <c r="Q3" s="11">
        <f>+[1]resultados!W$8</f>
        <v>5673.0135719838436</v>
      </c>
      <c r="R3" s="11">
        <f>+[1]resultados!X$8</f>
        <v>8718.1430981008307</v>
      </c>
      <c r="S3" s="11">
        <f>+[1]resultados!Y$8</f>
        <v>3570.2385534141276</v>
      </c>
      <c r="T3" s="14">
        <f>+[1]resultados!Z$8</f>
        <v>0.40951823263739179</v>
      </c>
      <c r="U3" s="11">
        <f>+[1]resultados!AA$8</f>
        <v>-1004.3265598301932</v>
      </c>
      <c r="V3" s="11">
        <f>+[1]resultados!AB$8</f>
        <v>1563.7294929082657</v>
      </c>
      <c r="W3" s="13">
        <f>+[1]resultados!AC$8</f>
        <v>-1.556993069239007</v>
      </c>
      <c r="X3">
        <v>140</v>
      </c>
      <c r="Y3">
        <v>36</v>
      </c>
      <c r="Z3">
        <v>0</v>
      </c>
      <c r="AA3">
        <v>154</v>
      </c>
      <c r="AB3">
        <v>0</v>
      </c>
      <c r="AC3">
        <f t="shared" ref="AC3:AC11" si="0">+SUM(X3:AA3)</f>
        <v>330</v>
      </c>
      <c r="AD3">
        <f t="shared" ref="AD3:AD11" si="1">+SUM(Y3:AA3)</f>
        <v>190</v>
      </c>
      <c r="AE3" t="s">
        <v>29</v>
      </c>
      <c r="AF3" s="11">
        <f>+R3-R2</f>
        <v>-1004.3265598301932</v>
      </c>
      <c r="AG3" s="11">
        <f>+Q3-Q2</f>
        <v>-748.67872516579791</v>
      </c>
      <c r="AH3" s="11">
        <f>+J3-J2</f>
        <v>-255.64783466439394</v>
      </c>
      <c r="AI3">
        <v>1</v>
      </c>
    </row>
    <row r="4" spans="1:35" ht="18.75" x14ac:dyDescent="0.25">
      <c r="A4" s="19">
        <v>45294</v>
      </c>
      <c r="B4">
        <v>0</v>
      </c>
      <c r="C4" t="str">
        <f>+[1]resultados!$B$11</f>
        <v>A15</v>
      </c>
      <c r="D4" s="2" t="str">
        <f>+[1]resultados!$D$11</f>
        <v>Etapa 1</v>
      </c>
      <c r="E4" t="str">
        <f>+[1]resultados!E$11</f>
        <v>N1 140 ktpd</v>
      </c>
      <c r="F4" t="str">
        <f>+[1]resultados!F$11</f>
        <v>RT 36 ktpd</v>
      </c>
      <c r="G4" t="str">
        <f>+[1]resultados!G$11</f>
        <v>-</v>
      </c>
      <c r="H4" t="str">
        <f>+[1]resultados!H$11</f>
        <v>LC 154</v>
      </c>
      <c r="I4">
        <f>+[1]resultados!I$11</f>
        <v>190</v>
      </c>
      <c r="J4" s="11">
        <f>+[1]resultados!O$11</f>
        <v>3213.0066560886662</v>
      </c>
      <c r="K4" s="11">
        <f>+[1]resultados!P$11</f>
        <v>23666.535804265357</v>
      </c>
      <c r="L4" s="11">
        <f>+[1]resultados!Q$11</f>
        <v>14277.062539070059</v>
      </c>
      <c r="M4" s="11">
        <f>+[1]resultados!R$11</f>
        <v>0</v>
      </c>
      <c r="N4" s="11">
        <f>+[1]resultados!S$11</f>
        <v>1152.1471642037761</v>
      </c>
      <c r="O4" s="11">
        <f>+[1]resultados!T$11</f>
        <v>1316.5115578016473</v>
      </c>
      <c r="P4" s="11">
        <f>+[1]resultados!U$11</f>
        <v>1329.6559349269439</v>
      </c>
      <c r="Q4" s="11">
        <f>+[1]resultados!W$11</f>
        <v>5591.158608262931</v>
      </c>
      <c r="R4" s="11">
        <f>+[1]resultados!X$11</f>
        <v>8804.1652643515972</v>
      </c>
      <c r="S4" s="11">
        <f>+[1]resultados!Y$11</f>
        <v>5801.0407915582146</v>
      </c>
      <c r="T4" s="14">
        <f>+[1]resultados!Z$11</f>
        <v>0.65889730796477108</v>
      </c>
      <c r="U4" s="11">
        <f>+[1]resultados!AA$11</f>
        <v>-918.30439357942669</v>
      </c>
      <c r="V4" s="11">
        <f>+[1]resultados!AB$11</f>
        <v>3794.5317310523524</v>
      </c>
      <c r="W4" s="13">
        <f>+[1]resultados!AC$11</f>
        <v>-4.1321066931431956</v>
      </c>
      <c r="X4">
        <v>140</v>
      </c>
      <c r="Y4">
        <v>36</v>
      </c>
      <c r="Z4">
        <v>0</v>
      </c>
      <c r="AA4">
        <v>154</v>
      </c>
      <c r="AB4">
        <v>0</v>
      </c>
      <c r="AC4">
        <f t="shared" si="0"/>
        <v>330</v>
      </c>
      <c r="AD4">
        <f t="shared" si="1"/>
        <v>190</v>
      </c>
      <c r="AE4" t="s">
        <v>29</v>
      </c>
      <c r="AF4" s="11">
        <f t="shared" ref="AF4:AF11" si="2">+R4-R3</f>
        <v>86.022166250766531</v>
      </c>
      <c r="AG4" s="11">
        <f t="shared" ref="AG4:AG11" si="3">+Q4-Q3</f>
        <v>-81.854963720912565</v>
      </c>
      <c r="AH4" s="11">
        <f t="shared" ref="AH4:AH11" si="4">+J4-J3</f>
        <v>167.87712997167819</v>
      </c>
      <c r="AI4">
        <v>1</v>
      </c>
    </row>
    <row r="5" spans="1:35" s="1" customFormat="1" ht="18.75" x14ac:dyDescent="0.25">
      <c r="A5" s="19">
        <v>45295</v>
      </c>
      <c r="B5">
        <v>0</v>
      </c>
      <c r="C5" s="1" t="str">
        <f>+[1]resultados!$B$13</f>
        <v>A16</v>
      </c>
      <c r="D5" s="15" t="str">
        <f>+[1]resultados!$D$13</f>
        <v>Etapa 1</v>
      </c>
      <c r="E5" s="1" t="str">
        <f>+[1]resultados!E$13</f>
        <v>N1 140 ktpd</v>
      </c>
      <c r="F5" s="1" t="str">
        <f>+[1]resultados!F$13</f>
        <v>RT 36 ktpd</v>
      </c>
      <c r="G5" s="1" t="str">
        <f>+[1]resultados!G$13</f>
        <v>RT FII 100</v>
      </c>
      <c r="H5" s="1" t="str">
        <f>+[1]resultados!H$13</f>
        <v>LC 154</v>
      </c>
      <c r="I5" s="1">
        <f>+[1]resultados!I$13</f>
        <v>290</v>
      </c>
      <c r="J5" s="16">
        <f>+[1]resultados!O$13</f>
        <v>3213.0066560886662</v>
      </c>
      <c r="K5" s="16">
        <f>+[1]resultados!P$13</f>
        <v>30739.861559933568</v>
      </c>
      <c r="L5" s="16">
        <f>+[1]resultados!Q$13</f>
        <v>17631.793802587657</v>
      </c>
      <c r="M5" s="16">
        <f>+[1]resultados!R$13</f>
        <v>2357.9130824140307</v>
      </c>
      <c r="N5" s="16">
        <f>+[1]resultados!S$13</f>
        <v>1152.1471642037761</v>
      </c>
      <c r="O5" s="16">
        <f>+[1]resultados!T$13</f>
        <v>1446.6033898046946</v>
      </c>
      <c r="P5" s="16">
        <f>+[1]resultados!U$13</f>
        <v>1796.2031983640609</v>
      </c>
      <c r="Q5" s="16">
        <f>+[1]resultados!W$13</f>
        <v>6355.2009225593483</v>
      </c>
      <c r="R5" s="16">
        <f>+[1]resultados!X$13</f>
        <v>9568.2075786480145</v>
      </c>
      <c r="S5" s="16">
        <f>+[1]resultados!Y$13</f>
        <v>8158.9538739722448</v>
      </c>
      <c r="T5" s="17">
        <f>+[1]resultados!Z$13</f>
        <v>0.85271497371978033</v>
      </c>
      <c r="U5" s="16">
        <f>+[1]resultados!AA$13</f>
        <v>-154.26207928300937</v>
      </c>
      <c r="V5" s="16">
        <f>+[1]resultados!AB$13</f>
        <v>6152.4448134663826</v>
      </c>
      <c r="W5" s="18">
        <f>+[1]resultados!AC$13</f>
        <v>-39.883066804636421</v>
      </c>
      <c r="X5">
        <v>140</v>
      </c>
      <c r="Y5">
        <v>36</v>
      </c>
      <c r="Z5">
        <v>100</v>
      </c>
      <c r="AA5">
        <v>154</v>
      </c>
      <c r="AB5">
        <v>0</v>
      </c>
      <c r="AC5">
        <f t="shared" si="0"/>
        <v>430</v>
      </c>
      <c r="AD5">
        <f t="shared" si="1"/>
        <v>290</v>
      </c>
      <c r="AE5" t="s">
        <v>29</v>
      </c>
      <c r="AF5" s="11">
        <f t="shared" si="2"/>
        <v>764.04231429641732</v>
      </c>
      <c r="AG5" s="11">
        <f t="shared" si="3"/>
        <v>764.04231429641732</v>
      </c>
      <c r="AH5" s="11">
        <f t="shared" si="4"/>
        <v>0</v>
      </c>
      <c r="AI5">
        <v>1</v>
      </c>
    </row>
    <row r="6" spans="1:35" ht="18.75" x14ac:dyDescent="0.25">
      <c r="A6" s="19">
        <v>45296</v>
      </c>
      <c r="B6">
        <v>0</v>
      </c>
      <c r="C6" t="str">
        <f>+[1]resultados!$B$16</f>
        <v>A18</v>
      </c>
      <c r="D6" s="2" t="str">
        <f>+[1]resultados!$D$16</f>
        <v>Etapa 1</v>
      </c>
      <c r="E6" t="str">
        <f>+[1]resultados!E$16</f>
        <v>N1 140 ktpd</v>
      </c>
      <c r="F6" t="str">
        <f>+[1]resultados!F$16</f>
        <v>RT 36 ktpd</v>
      </c>
      <c r="G6" t="str">
        <f>+[1]resultados!G$16</f>
        <v>-</v>
      </c>
      <c r="H6" t="str">
        <f>+[1]resultados!H$16</f>
        <v>LC 154 T</v>
      </c>
      <c r="I6">
        <f>+[1]resultados!I$16</f>
        <v>190</v>
      </c>
      <c r="J6" s="11">
        <f>+[1]resultados!O$16</f>
        <v>3213.0066560886662</v>
      </c>
      <c r="K6" s="11">
        <f>+[1]resultados!P$16</f>
        <v>25724.573443630536</v>
      </c>
      <c r="L6" s="11">
        <f>+[1]resultados!Q$16</f>
        <v>15126.284473393483</v>
      </c>
      <c r="M6" s="11">
        <f>+[1]resultados!R$16</f>
        <v>0</v>
      </c>
      <c r="N6" s="11">
        <f>+[1]resultados!S$16</f>
        <v>1497.637204301777</v>
      </c>
      <c r="O6" s="11">
        <f>+[1]resultados!T$16</f>
        <v>1328.5379643789349</v>
      </c>
      <c r="P6" s="11">
        <f>+[1]resultados!U$16</f>
        <v>1433.9713423903474</v>
      </c>
      <c r="Q6" s="11">
        <f>+[1]resultados!W$16</f>
        <v>6338.1424591659925</v>
      </c>
      <c r="R6" s="11">
        <f>+[1]resultados!X$16</f>
        <v>9551.1491152546587</v>
      </c>
      <c r="S6" s="11">
        <f>+[1]resultados!Y$16</f>
        <v>6146.5308316562159</v>
      </c>
      <c r="T6" s="14">
        <f>+[1]resultados!Z$16</f>
        <v>0.64353835936235759</v>
      </c>
      <c r="U6" s="11">
        <f>+[1]resultados!AA$16</f>
        <v>-171.32054267636522</v>
      </c>
      <c r="V6" s="11">
        <f>+[1]resultados!AB$16</f>
        <v>4140.0217711503537</v>
      </c>
      <c r="W6" s="13">
        <f>+[1]resultados!AC$16</f>
        <v>-24.165355225211393</v>
      </c>
      <c r="X6">
        <v>140</v>
      </c>
      <c r="Y6">
        <v>36</v>
      </c>
      <c r="Z6">
        <v>0</v>
      </c>
      <c r="AA6">
        <v>154</v>
      </c>
      <c r="AB6">
        <v>1</v>
      </c>
      <c r="AC6">
        <f t="shared" si="0"/>
        <v>330</v>
      </c>
      <c r="AD6">
        <f t="shared" si="1"/>
        <v>190</v>
      </c>
      <c r="AE6" t="s">
        <v>30</v>
      </c>
      <c r="AF6" s="11">
        <f t="shared" si="2"/>
        <v>-17.058463393355851</v>
      </c>
      <c r="AG6" s="11">
        <f t="shared" si="3"/>
        <v>-17.058463393355851</v>
      </c>
      <c r="AH6" s="11">
        <f t="shared" si="4"/>
        <v>0</v>
      </c>
      <c r="AI6">
        <v>1</v>
      </c>
    </row>
    <row r="7" spans="1:35" s="1" customFormat="1" ht="18.75" x14ac:dyDescent="0.25">
      <c r="A7" s="19">
        <v>45297</v>
      </c>
      <c r="B7">
        <v>0</v>
      </c>
      <c r="C7" s="1" t="str">
        <f>+[1]resultados!$B$18</f>
        <v>A19</v>
      </c>
      <c r="D7" s="15" t="str">
        <f>+[1]resultados!$D$18</f>
        <v>Etapa 1</v>
      </c>
      <c r="E7" s="1" t="str">
        <f>+[1]resultados!E$18</f>
        <v>N1 140 ktpd</v>
      </c>
      <c r="F7" s="1" t="str">
        <f>+[1]resultados!F$18</f>
        <v>RT 36 ktpd</v>
      </c>
      <c r="G7" s="1" t="str">
        <f>+[1]resultados!G$18</f>
        <v>RT FII 100</v>
      </c>
      <c r="H7" s="1" t="str">
        <f>+[1]resultados!H$18</f>
        <v>LC 154 T</v>
      </c>
      <c r="I7" s="1">
        <f>+[1]resultados!I$18</f>
        <v>290</v>
      </c>
      <c r="J7" s="16">
        <f>+[1]resultados!O$18</f>
        <v>3213.0066560886662</v>
      </c>
      <c r="K7" s="16">
        <f>+[1]resultados!P$18</f>
        <v>32476.798470746911</v>
      </c>
      <c r="L7" s="16">
        <f>+[1]resultados!Q$18</f>
        <v>18407.973982092917</v>
      </c>
      <c r="M7" s="16">
        <f>+[1]resultados!R$18</f>
        <v>2357.9130824140307</v>
      </c>
      <c r="N7" s="16">
        <f>+[1]resultados!S$18</f>
        <v>1497.637204301777</v>
      </c>
      <c r="O7" s="16">
        <f>+[1]resultados!T$18</f>
        <v>1455.5242182299633</v>
      </c>
      <c r="P7" s="16">
        <f>+[1]resultados!U$18</f>
        <v>1796.2031983640609</v>
      </c>
      <c r="Q7" s="16">
        <f>+[1]resultados!W$18</f>
        <v>6961.5467853441633</v>
      </c>
      <c r="R7" s="16">
        <f>+[1]resultados!X$18</f>
        <v>10174.553441432829</v>
      </c>
      <c r="S7" s="16">
        <f>+[1]resultados!Y$18</f>
        <v>8504.4439140702452</v>
      </c>
      <c r="T7" s="17">
        <f>+[1]resultados!Z$18</f>
        <v>0.8358542675139371</v>
      </c>
      <c r="U7" s="16">
        <f>+[1]resultados!AA$18</f>
        <v>452.08378350180465</v>
      </c>
      <c r="V7" s="16">
        <f>+[1]resultados!AB$18</f>
        <v>6497.934853564383</v>
      </c>
      <c r="W7" s="18">
        <f>+[1]resultados!AC$18</f>
        <v>14.373297806065729</v>
      </c>
      <c r="X7">
        <v>140</v>
      </c>
      <c r="Y7">
        <v>36</v>
      </c>
      <c r="Z7">
        <v>100</v>
      </c>
      <c r="AA7">
        <v>154</v>
      </c>
      <c r="AB7">
        <v>1</v>
      </c>
      <c r="AC7">
        <f t="shared" si="0"/>
        <v>430</v>
      </c>
      <c r="AD7">
        <f t="shared" si="1"/>
        <v>290</v>
      </c>
      <c r="AE7" s="1" t="s">
        <v>30</v>
      </c>
      <c r="AF7" s="11">
        <f t="shared" si="2"/>
        <v>623.40432617816987</v>
      </c>
      <c r="AG7" s="11">
        <f t="shared" si="3"/>
        <v>623.40432617817078</v>
      </c>
      <c r="AH7" s="11">
        <f t="shared" si="4"/>
        <v>0</v>
      </c>
      <c r="AI7">
        <v>1</v>
      </c>
    </row>
    <row r="8" spans="1:35" ht="18.75" x14ac:dyDescent="0.25">
      <c r="A8" s="19">
        <v>45298</v>
      </c>
      <c r="B8">
        <v>0</v>
      </c>
      <c r="C8" t="str">
        <f>+[1]resultados!$B$21</f>
        <v>A29</v>
      </c>
      <c r="D8" s="2" t="str">
        <f>+[1]resultados!$D$21</f>
        <v>Etapa 1</v>
      </c>
      <c r="E8" t="str">
        <f>+[1]resultados!E$21</f>
        <v>N1 100 ktpd</v>
      </c>
      <c r="F8" t="str">
        <f>+[1]resultados!F$21</f>
        <v>RT 80</v>
      </c>
      <c r="G8" t="str">
        <f>+[1]resultados!G$21</f>
        <v>-</v>
      </c>
      <c r="H8" t="str">
        <f>+[1]resultados!H$21</f>
        <v>LC 154</v>
      </c>
      <c r="I8">
        <f>+[1]resultados!I$21</f>
        <v>200</v>
      </c>
      <c r="J8" s="11">
        <f>+[1]resultados!O$21</f>
        <v>1747.6417055187521</v>
      </c>
      <c r="K8" s="11">
        <f>+[1]resultados!P$21</f>
        <v>24914.532642497645</v>
      </c>
      <c r="L8" s="11">
        <f>+[1]resultados!Q$21</f>
        <v>15086.050000797002</v>
      </c>
      <c r="M8" s="11">
        <f>+[1]resultados!R$21</f>
        <v>0</v>
      </c>
      <c r="N8" s="11">
        <f>+[1]resultados!S$21</f>
        <v>1152.1471642037761</v>
      </c>
      <c r="O8" s="11">
        <f>+[1]resultados!T$21</f>
        <v>1358.7636420115894</v>
      </c>
      <c r="P8" s="11">
        <f>+[1]resultados!U$21</f>
        <v>1413.7516109251749</v>
      </c>
      <c r="Q8" s="11">
        <f>+[1]resultados!W$21</f>
        <v>5903.8202245601033</v>
      </c>
      <c r="R8" s="11">
        <f>+[1]resultados!X$21</f>
        <v>7651.4619300788554</v>
      </c>
      <c r="S8" s="11">
        <f>+[1]resultados!Y$21</f>
        <v>5801.0407915582146</v>
      </c>
      <c r="T8" s="14">
        <f>+[1]resultados!Z$21</f>
        <v>0.75816109974403667</v>
      </c>
      <c r="U8" s="11">
        <f>+[1]resultados!AA$21</f>
        <v>-2071.0077278521685</v>
      </c>
      <c r="V8" s="11">
        <f>+[1]resultados!AB$21</f>
        <v>3794.5317310523524</v>
      </c>
      <c r="W8" s="13">
        <f>+[1]resultados!AC$21</f>
        <v>-1.8322151482204472</v>
      </c>
      <c r="X8">
        <v>100</v>
      </c>
      <c r="Y8">
        <v>80</v>
      </c>
      <c r="Z8">
        <v>0</v>
      </c>
      <c r="AA8">
        <v>154</v>
      </c>
      <c r="AB8">
        <v>0</v>
      </c>
      <c r="AC8">
        <f t="shared" si="0"/>
        <v>334</v>
      </c>
      <c r="AD8">
        <f t="shared" si="1"/>
        <v>234</v>
      </c>
      <c r="AE8" t="s">
        <v>29</v>
      </c>
      <c r="AF8" s="11">
        <f t="shared" si="2"/>
        <v>-2523.0915113539731</v>
      </c>
      <c r="AG8" s="11">
        <f t="shared" si="3"/>
        <v>-1057.72656078406</v>
      </c>
      <c r="AH8" s="11">
        <f t="shared" si="4"/>
        <v>-1465.3649505699141</v>
      </c>
      <c r="AI8">
        <v>1</v>
      </c>
    </row>
    <row r="9" spans="1:35" s="1" customFormat="1" ht="18.75" x14ac:dyDescent="0.25">
      <c r="A9" s="19">
        <v>45299</v>
      </c>
      <c r="B9">
        <v>0</v>
      </c>
      <c r="C9" s="1" t="str">
        <f>+[1]resultados!$B$23</f>
        <v>A30</v>
      </c>
      <c r="D9" s="15" t="str">
        <f>+[1]resultados!$D$23</f>
        <v>Etapa 1</v>
      </c>
      <c r="E9" s="1" t="str">
        <f>+[1]resultados!E$23</f>
        <v>N1 100 ktpd</v>
      </c>
      <c r="F9" s="1" t="str">
        <f>+[1]resultados!F$23</f>
        <v>RT 80</v>
      </c>
      <c r="G9" s="1" t="str">
        <f>+[1]resultados!G$23</f>
        <v>RT 100</v>
      </c>
      <c r="H9" s="1" t="str">
        <f>+[1]resultados!H$23</f>
        <v>LC 120</v>
      </c>
      <c r="I9" s="1">
        <f>+[1]resultados!I$23</f>
        <v>300</v>
      </c>
      <c r="J9" s="16">
        <f>+[1]resultados!O$23</f>
        <v>1747.6417055187521</v>
      </c>
      <c r="K9" s="16">
        <f>+[1]resultados!P$23</f>
        <v>31755.446612670377</v>
      </c>
      <c r="L9" s="16">
        <f>+[1]resultados!Q$23</f>
        <v>18388.523561573224</v>
      </c>
      <c r="M9" s="16">
        <f>+[1]resultados!R$23</f>
        <v>2357.9130824140307</v>
      </c>
      <c r="N9" s="16">
        <f>+[1]resultados!S$23</f>
        <v>1106.4089351720513</v>
      </c>
      <c r="O9" s="16">
        <f>+[1]resultados!T$23</f>
        <v>1472.8313072285941</v>
      </c>
      <c r="P9" s="16">
        <f>+[1]resultados!U$23</f>
        <v>1864.7243497113184</v>
      </c>
      <c r="Q9" s="16">
        <f>+[1]resultados!W$23</f>
        <v>6565.04537657116</v>
      </c>
      <c r="R9" s="16">
        <f>+[1]resultados!X$23</f>
        <v>8312.687082089913</v>
      </c>
      <c r="S9" s="16">
        <f>+[1]resultados!Y$23</f>
        <v>8113.2156449405202</v>
      </c>
      <c r="T9" s="17">
        <f>+[1]resultados!Z$23</f>
        <v>0.97600397618970125</v>
      </c>
      <c r="U9" s="16">
        <f>+[1]resultados!AA$23</f>
        <v>-1409.7825758411109</v>
      </c>
      <c r="V9" s="16">
        <f>+[1]resultados!AB$23</f>
        <v>6106.706584434658</v>
      </c>
      <c r="W9" s="18">
        <f>+[1]resultados!AC$23</f>
        <v>-4.3316655270698368</v>
      </c>
      <c r="X9">
        <v>100</v>
      </c>
      <c r="Y9">
        <v>80</v>
      </c>
      <c r="Z9">
        <v>100</v>
      </c>
      <c r="AA9">
        <v>120</v>
      </c>
      <c r="AB9">
        <v>0</v>
      </c>
      <c r="AC9">
        <f t="shared" si="0"/>
        <v>400</v>
      </c>
      <c r="AD9">
        <f t="shared" si="1"/>
        <v>300</v>
      </c>
      <c r="AE9" s="1" t="s">
        <v>29</v>
      </c>
      <c r="AF9" s="11">
        <f t="shared" si="2"/>
        <v>661.22515201105762</v>
      </c>
      <c r="AG9" s="11">
        <f t="shared" si="3"/>
        <v>661.22515201105671</v>
      </c>
      <c r="AH9" s="11">
        <f t="shared" si="4"/>
        <v>0</v>
      </c>
      <c r="AI9">
        <v>1</v>
      </c>
    </row>
    <row r="10" spans="1:35" ht="18.75" x14ac:dyDescent="0.25">
      <c r="A10" s="19">
        <v>45300</v>
      </c>
      <c r="B10">
        <v>0</v>
      </c>
      <c r="C10" t="str">
        <f>+[1]resultados!$B$26</f>
        <v>A34</v>
      </c>
      <c r="D10" s="2" t="str">
        <f>+[1]resultados!$D$26</f>
        <v>Etapa 1</v>
      </c>
      <c r="E10" t="str">
        <f>+[1]resultados!E$26</f>
        <v>N1 100 ktpd</v>
      </c>
      <c r="F10" t="str">
        <f>+[1]resultados!F$26</f>
        <v>RT 80</v>
      </c>
      <c r="G10" t="str">
        <f>+[1]resultados!G$26</f>
        <v>-</v>
      </c>
      <c r="H10" t="str">
        <f>+[1]resultados!H$26</f>
        <v>LC 154 T</v>
      </c>
      <c r="I10">
        <f>+[1]resultados!I$26</f>
        <v>200</v>
      </c>
      <c r="J10" s="11">
        <f>+[1]resultados!O$26</f>
        <v>1747.6417055187521</v>
      </c>
      <c r="K10" s="11">
        <f>+[1]resultados!P$26</f>
        <v>26480.581931166551</v>
      </c>
      <c r="L10" s="11">
        <f>+[1]resultados!Q$26</f>
        <v>15757.417918142506</v>
      </c>
      <c r="M10" s="11">
        <f>+[1]resultados!R$26</f>
        <v>0</v>
      </c>
      <c r="N10" s="11">
        <f>+[1]resultados!S$26</f>
        <v>1497.637204301777</v>
      </c>
      <c r="O10" s="11">
        <f>+[1]resultados!T$26</f>
        <v>1364.693207732995</v>
      </c>
      <c r="P10" s="11">
        <f>+[1]resultados!U$26</f>
        <v>1487.3945901393943</v>
      </c>
      <c r="Q10" s="11">
        <f>+[1]resultados!W$26</f>
        <v>6373.4390108498783</v>
      </c>
      <c r="R10" s="11">
        <f>+[1]resultados!X$26</f>
        <v>8121.0807163686304</v>
      </c>
      <c r="S10" s="11">
        <f>+[1]resultados!Y$26</f>
        <v>6146.5308316562159</v>
      </c>
      <c r="T10" s="14">
        <f>+[1]resultados!Z$26</f>
        <v>0.75686119204152658</v>
      </c>
      <c r="U10" s="11">
        <f>+[1]resultados!AA$26</f>
        <v>-1601.3889415623935</v>
      </c>
      <c r="V10" s="11">
        <f>+[1]resultados!AB$26</f>
        <v>4140.0217711503537</v>
      </c>
      <c r="W10" s="13">
        <f>+[1]resultados!AC$26</f>
        <v>-2.5852693644250757</v>
      </c>
      <c r="X10">
        <v>100</v>
      </c>
      <c r="Y10">
        <v>80</v>
      </c>
      <c r="Z10">
        <v>0</v>
      </c>
      <c r="AA10">
        <v>154</v>
      </c>
      <c r="AB10">
        <v>1</v>
      </c>
      <c r="AC10">
        <f t="shared" si="0"/>
        <v>334</v>
      </c>
      <c r="AD10">
        <f t="shared" si="1"/>
        <v>234</v>
      </c>
      <c r="AE10" t="s">
        <v>30</v>
      </c>
      <c r="AF10" s="11">
        <f t="shared" si="2"/>
        <v>-191.6063657212826</v>
      </c>
      <c r="AG10" s="11">
        <f t="shared" si="3"/>
        <v>-191.60636572128169</v>
      </c>
      <c r="AH10" s="11">
        <f t="shared" si="4"/>
        <v>0</v>
      </c>
      <c r="AI10">
        <v>1</v>
      </c>
    </row>
    <row r="11" spans="1:35" s="1" customFormat="1" ht="18.75" x14ac:dyDescent="0.25">
      <c r="A11" s="19">
        <v>45301</v>
      </c>
      <c r="B11">
        <v>0</v>
      </c>
      <c r="C11" s="1" t="str">
        <f>+[1]resultados!$B$28</f>
        <v>A35</v>
      </c>
      <c r="D11" s="15" t="str">
        <f>+[1]resultados!$D$28</f>
        <v>Etapa 1</v>
      </c>
      <c r="E11" s="1" t="str">
        <f>+[1]resultados!E$28</f>
        <v>N1 100 ktpd</v>
      </c>
      <c r="F11" s="1" t="str">
        <f>+[1]resultados!F$28</f>
        <v>RT 80</v>
      </c>
      <c r="G11" s="1" t="str">
        <f>+[1]resultados!G$28</f>
        <v>RT 100</v>
      </c>
      <c r="H11" s="1" t="str">
        <f>+[1]resultados!H$28</f>
        <v>LC 120 T</v>
      </c>
      <c r="I11" s="1">
        <f>+[1]resultados!I$28</f>
        <v>300</v>
      </c>
      <c r="J11" s="16">
        <f>+[1]resultados!O$28</f>
        <v>1747.6417055187521</v>
      </c>
      <c r="K11" s="16">
        <f>+[1]resultados!P$28</f>
        <v>32877.32988580034</v>
      </c>
      <c r="L11" s="16">
        <f>+[1]resultados!Q$28</f>
        <v>18921.970557741231</v>
      </c>
      <c r="M11" s="16">
        <f>+[1]resultados!R$28</f>
        <v>2357.9130824140307</v>
      </c>
      <c r="N11" s="16">
        <f>+[1]resultados!S$28</f>
        <v>1434.2201767716267</v>
      </c>
      <c r="O11" s="16">
        <f>+[1]resultados!T$28</f>
        <v>1467.8957603485667</v>
      </c>
      <c r="P11" s="16">
        <f>+[1]resultados!U$28</f>
        <v>1917.0369151058189</v>
      </c>
      <c r="Q11" s="16">
        <f>+[1]resultados!W$28</f>
        <v>6778.293393419066</v>
      </c>
      <c r="R11" s="16">
        <f>+[1]resultados!X$28</f>
        <v>8525.9350989378181</v>
      </c>
      <c r="S11" s="16">
        <f>+[1]resultados!Y$28</f>
        <v>8441.0268865400958</v>
      </c>
      <c r="T11" s="17">
        <f>+[1]resultados!Z$28</f>
        <v>0.99004118476009739</v>
      </c>
      <c r="U11" s="16">
        <f>+[1]resultados!AA$28</f>
        <v>-1196.5345589932058</v>
      </c>
      <c r="V11" s="16">
        <f>+[1]resultados!AB$28</f>
        <v>6434.5178260342336</v>
      </c>
      <c r="W11" s="18">
        <f>+[1]resultados!AC$28</f>
        <v>-5.3776280657103612</v>
      </c>
      <c r="X11">
        <v>100</v>
      </c>
      <c r="Y11">
        <v>80</v>
      </c>
      <c r="Z11">
        <v>100</v>
      </c>
      <c r="AA11">
        <v>120</v>
      </c>
      <c r="AB11">
        <v>1</v>
      </c>
      <c r="AC11">
        <f t="shared" si="0"/>
        <v>400</v>
      </c>
      <c r="AD11">
        <f t="shared" si="1"/>
        <v>300</v>
      </c>
      <c r="AE11" s="1" t="s">
        <v>30</v>
      </c>
      <c r="AF11" s="11">
        <f t="shared" si="2"/>
        <v>404.85438256918769</v>
      </c>
      <c r="AG11" s="11">
        <f t="shared" si="3"/>
        <v>404.85438256918769</v>
      </c>
      <c r="AH11" s="11">
        <f t="shared" si="4"/>
        <v>0</v>
      </c>
      <c r="AI11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3349DF293BB428D725EA08771CB44" ma:contentTypeVersion="18" ma:contentTypeDescription="Create a new document." ma:contentTypeScope="" ma:versionID="45b486ef32435dc50e73fc29281eb92d">
  <xsd:schema xmlns:xsd="http://www.w3.org/2001/XMLSchema" xmlns:xs="http://www.w3.org/2001/XMLSchema" xmlns:p="http://schemas.microsoft.com/office/2006/metadata/properties" xmlns:ns2="4e00ca4a-6b0f-4043-8eb0-9f721c9333d3" xmlns:ns3="1255751a-5d2b-4883-9632-57643637a980" targetNamespace="http://schemas.microsoft.com/office/2006/metadata/properties" ma:root="true" ma:fieldsID="12bc7c6c9b1dcd081ca3a069177b5020" ns2:_="" ns3:_="">
    <xsd:import namespace="4e00ca4a-6b0f-4043-8eb0-9f721c9333d3"/>
    <xsd:import namespace="1255751a-5d2b-4883-9632-57643637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0ca4a-6b0f-4043-8eb0-9f721c933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5751a-5d2b-4883-9632-57643637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35e02f-df5d-42f8-8ef1-661c22ca91fb}" ma:internalName="TaxCatchAll" ma:showField="CatchAllData" ma:web="1255751a-5d2b-4883-9632-57643637a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00ca4a-6b0f-4043-8eb0-9f721c9333d3">
      <Terms xmlns="http://schemas.microsoft.com/office/infopath/2007/PartnerControls"/>
    </lcf76f155ced4ddcb4097134ff3c332f>
    <TaxCatchAll xmlns="1255751a-5d2b-4883-9632-57643637a980" xsi:nil="true"/>
  </documentManagement>
</p:properties>
</file>

<file path=customXml/itemProps1.xml><?xml version="1.0" encoding="utf-8"?>
<ds:datastoreItem xmlns:ds="http://schemas.openxmlformats.org/officeDocument/2006/customXml" ds:itemID="{4A588B94-EB24-4B76-AB9F-9CFF637D7BA8}"/>
</file>

<file path=customXml/itemProps2.xml><?xml version="1.0" encoding="utf-8"?>
<ds:datastoreItem xmlns:ds="http://schemas.openxmlformats.org/officeDocument/2006/customXml" ds:itemID="{D1ADC9F2-3936-44D5-9255-AFBA86E23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450EE7-F5A0-478F-A498-BAB11FBAD7E1}">
  <ds:schemaRefs>
    <ds:schemaRef ds:uri="http://schemas.microsoft.com/office/2006/metadata/properties"/>
    <ds:schemaRef ds:uri="http://schemas.microsoft.com/office/infopath/2007/PartnerControls"/>
    <ds:schemaRef ds:uri="4e00ca4a-6b0f-4043-8eb0-9f721c9333d3"/>
    <ds:schemaRef ds:uri="1255751a-5d2b-4883-9632-57643637a9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Codelco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Lema Pamela (Codelco-Chuquicamata)</dc:creator>
  <cp:lastModifiedBy>Lara Lema Pamela (Codelco-Chuquicamata)</cp:lastModifiedBy>
  <dcterms:created xsi:type="dcterms:W3CDTF">2024-04-02T21:00:23Z</dcterms:created>
  <dcterms:modified xsi:type="dcterms:W3CDTF">2024-04-04T01:46:53Z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0x010100CC73349DF293BB428D725EA08771CB44</vt:lpwstr>
  </property>
  <property fmtid="{D5CDD505-2E9C-101B-9397-08002B2CF9AE}" pid="3" name="MediaServiceImageTags">
    <vt:lpwstr/>
  </property>
</Properties>
</file>